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Backup Tesa\"/>
    </mc:Choice>
  </mc:AlternateContent>
  <xr:revisionPtr revIDLastSave="0" documentId="13_ncr:1_{C531721A-CD05-4DCC-B78C-02290CD4014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Form Responses 1" sheetId="1" r:id="rId1"/>
    <sheet name="data mentah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" l="1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J17" i="2"/>
  <c r="K17" i="2"/>
  <c r="L17" i="2"/>
  <c r="I17" i="2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F2" i="2"/>
  <c r="AF18" i="2" s="1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 l="1"/>
</calcChain>
</file>

<file path=xl/sharedStrings.xml><?xml version="1.0" encoding="utf-8"?>
<sst xmlns="http://schemas.openxmlformats.org/spreadsheetml/2006/main" count="605" uniqueCount="132">
  <si>
    <t>Timestamp</t>
  </si>
  <si>
    <t>Email Address</t>
  </si>
  <si>
    <t>Surat Pernyataan Persetujuan
Saya bersedia untuk mengisi kuesioner untuk penelitian ini dengan sebenar-benarnya serta tanpa adanya paksaan dari pihak manapun dan  saya meyakini bahwa, segala informasi yang saya berikan akan dijamin ke rahasiaan nya dan hanya digunakan untuk kepentingan penelitian.</t>
  </si>
  <si>
    <t>Nama</t>
  </si>
  <si>
    <t>Usia</t>
  </si>
  <si>
    <t>Tempat, Tanggal Lahir 
(Contoh: Sidoarjo, 15 Mei 2005)</t>
  </si>
  <si>
    <t>Sekolah</t>
  </si>
  <si>
    <t>Sudah Berapa Lama Dipanti 
(Contoh: 2 tahun)</t>
  </si>
  <si>
    <t xml:space="preserve">1. Terganggu atas kondisi sebagai anak didik panti asuhan </t>
  </si>
  <si>
    <t xml:space="preserve">2.  Percaya diri dihadapan teman-teman di sekolah   </t>
  </si>
  <si>
    <t xml:space="preserve">3.  Yakin bisa menghadapi permasalahan di masyarakat  </t>
  </si>
  <si>
    <t xml:space="preserve">4.  Saya mudah menyesuaikan diri dengan lingkungan baru  </t>
  </si>
  <si>
    <t xml:space="preserve">5.  khawatir ada teman yang membenci saya karena berstatus anak didik panti asuhan   </t>
  </si>
  <si>
    <t xml:space="preserve">6.  Saya merasa kurang maksimal dalam mewujudkan rencana masa depan saya  </t>
  </si>
  <si>
    <t xml:space="preserve">7.  Ketika bertemu dengan orang lain, saya memilih untuk cuek daripada menyapa  </t>
  </si>
  <si>
    <t xml:space="preserve">8.  Tidak memiliki keahlian yang membantu saya sebagai seorang remaja  </t>
  </si>
  <si>
    <t xml:space="preserve">9.  Kondisi sebagai anak didik panti menghambat saya dalam berkarya   </t>
  </si>
  <si>
    <t xml:space="preserve">10.  Lebih suka menyendiri daripada berkumpul dengan teman-teman   </t>
  </si>
  <si>
    <t xml:space="preserve">11.  Yakin orang lain mengkritik saya untuk kebaikan saya sendiri  </t>
  </si>
  <si>
    <t xml:space="preserve">12.  Percaya diri ketika bercerita tentang kondisi pribadi pada teman lain  </t>
  </si>
  <si>
    <t xml:space="preserve">13.  Berani menerima akibat dari perbuatan sendiri   </t>
  </si>
  <si>
    <t xml:space="preserve">14.  Merasa belum optimal dalam memanfaatkan keahlian yang saya miliki  </t>
  </si>
  <si>
    <t xml:space="preserve">15.  Bangga menjadi seorang anak didik panti asuhan  </t>
  </si>
  <si>
    <t xml:space="preserve">16.  Cepat ingin menyerah ketika menghadapi permasalahan  </t>
  </si>
  <si>
    <t xml:space="preserve">17. Kesal jika dikritik orang lain </t>
  </si>
  <si>
    <t xml:space="preserve">18. Pujian dari keluarga/teman adalah semangat bagi saya  </t>
  </si>
  <si>
    <t xml:space="preserve">19.  Sering menyalahkan orang lain  </t>
  </si>
  <si>
    <t xml:space="preserve">20.  Mampu mencapai prestasi seperti yang orang lain lakukan  </t>
  </si>
  <si>
    <t xml:space="preserve">21.  Merasa bahwa kondisi saat ini merupakan hukuman dari Tuhan  </t>
  </si>
  <si>
    <t xml:space="preserve">22.  Bangga pada keadaan diri   </t>
  </si>
  <si>
    <t xml:space="preserve">23.  Berani tegas memberi pendapat dalam forum  </t>
  </si>
  <si>
    <t>wardahberlian94@gmail.com</t>
  </si>
  <si>
    <t>Ya, Bersedia</t>
  </si>
  <si>
    <t>Kayla fitria</t>
  </si>
  <si>
    <t>13 thn</t>
  </si>
  <si>
    <t>Sidoarjo 15 sep 2011</t>
  </si>
  <si>
    <t>Musasi</t>
  </si>
  <si>
    <t>Kuranb lebih 2 thn</t>
  </si>
  <si>
    <t>Tidak Sesuai</t>
  </si>
  <si>
    <t>Sesuai</t>
  </si>
  <si>
    <t>Sangat Sesuai</t>
  </si>
  <si>
    <t>Sangat Tidak Sesuai</t>
  </si>
  <si>
    <t>Irma</t>
  </si>
  <si>
    <t>17th</t>
  </si>
  <si>
    <t>Sidoarjo, 06 februari 2007</t>
  </si>
  <si>
    <t>Smkn 1 buduran</t>
  </si>
  <si>
    <t>3 thn</t>
  </si>
  <si>
    <t>tishagust98@gmail.com</t>
  </si>
  <si>
    <t>Kaanna a'la maharufati</t>
  </si>
  <si>
    <t>Sidoarjo,10 febuari 2013</t>
  </si>
  <si>
    <t>Sdamada</t>
  </si>
  <si>
    <t>10 tahun</t>
  </si>
  <si>
    <t>RAHMA TRI HANDAYANI</t>
  </si>
  <si>
    <t>BLITAR , 04 DESEMBER 2009</t>
  </si>
  <si>
    <t xml:space="preserve">SMP MUHAMMADIYAH 1 SIDOARJO </t>
  </si>
  <si>
    <t>Hampir 3 tahun</t>
  </si>
  <si>
    <t>cerissya2525@gmail.com</t>
  </si>
  <si>
    <t xml:space="preserve">Fairuz rosalya firdaus </t>
  </si>
  <si>
    <t>Purworejo,13 Maret 2008</t>
  </si>
  <si>
    <t xml:space="preserve">Sma negri 3 Sidoarjo </t>
  </si>
  <si>
    <t>Yuli ayuning nastiti</t>
  </si>
  <si>
    <t>15 tahun</t>
  </si>
  <si>
    <t>Sixoarjo 17 juli 2010</t>
  </si>
  <si>
    <t>Smp muhammadiyah 1 zidoarjo</t>
  </si>
  <si>
    <t>3 tahun</t>
  </si>
  <si>
    <t>Zahira natasya panggabean</t>
  </si>
  <si>
    <t>Surabaya,20 september 2011</t>
  </si>
  <si>
    <t>Mi nurur rohmah</t>
  </si>
  <si>
    <t>2 bulan</t>
  </si>
  <si>
    <t>Chika</t>
  </si>
  <si>
    <t>Sidoarji,24 april 2012</t>
  </si>
  <si>
    <t>4 tahun</t>
  </si>
  <si>
    <t>istik6422@gmail.com</t>
  </si>
  <si>
    <t>Istikomah</t>
  </si>
  <si>
    <t>17 tahun</t>
  </si>
  <si>
    <t>Malang, 07 Juli 2007</t>
  </si>
  <si>
    <t>SMA NEGERI 3 SIDOARJO</t>
  </si>
  <si>
    <t>nauraaquinepradata@gmail.com</t>
  </si>
  <si>
    <t xml:space="preserve">Naura aquine pradata </t>
  </si>
  <si>
    <t>Sidoarjo,01 Desember 2010</t>
  </si>
  <si>
    <t xml:space="preserve">SMP Muhammadiyah 1 Sidoarjo </t>
  </si>
  <si>
    <t>2 tahun lebih</t>
  </si>
  <si>
    <t>agustinachintia2@gmail.com</t>
  </si>
  <si>
    <t>chintia agustina adiba</t>
  </si>
  <si>
    <t>14 thn</t>
  </si>
  <si>
    <t>Sidoarjo 24 Agustus 2010</t>
  </si>
  <si>
    <t xml:space="preserve">smp muhamadiyah 1 Sidoarjo </t>
  </si>
  <si>
    <t>8 bulan</t>
  </si>
  <si>
    <t>nisyailayulianti@gmail.com</t>
  </si>
  <si>
    <t>Nisya'Ila yulianti</t>
  </si>
  <si>
    <t>14 tahun</t>
  </si>
  <si>
    <t>Sidoarjo 05 Juni 2010</t>
  </si>
  <si>
    <t>Hampir 2 tahun</t>
  </si>
  <si>
    <t>Nayla</t>
  </si>
  <si>
    <t>26 november 2011</t>
  </si>
  <si>
    <t>MUSASI</t>
  </si>
  <si>
    <t>2 tahun</t>
  </si>
  <si>
    <t xml:space="preserve">Cerissya Melita Febriyanto </t>
  </si>
  <si>
    <t xml:space="preserve">13 tahun </t>
  </si>
  <si>
    <t>Kediri, 2 Agustus 2011</t>
  </si>
  <si>
    <t xml:space="preserve">8 bulan </t>
  </si>
  <si>
    <t>caturdyachurotulaini@gmail.com</t>
  </si>
  <si>
    <t xml:space="preserve">Catur Dya Churotul Aini </t>
  </si>
  <si>
    <t>Sidoarjo, 08 Januari 2007</t>
  </si>
  <si>
    <t xml:space="preserve">SMAN 3 SIDOARJO </t>
  </si>
  <si>
    <t>6 tahun</t>
  </si>
  <si>
    <t>aitem 1</t>
  </si>
  <si>
    <t>Surat Pernyataan Persetujuan
Saya bersedia untuk mengisi kuesioner untuk penelitian ini dengan sebenar-benarnya serta tanpa adanya paksaan dari pihak manapun dan  saya meyakini bahwa, segala informasi yang saya berikan akan dijamin ke rahasiaan nya dan ha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</si>
  <si>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</si>
  <si>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</si>
  <si>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</si>
  <si>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</si>
  <si>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</si>
  <si>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</si>
  <si>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</si>
  <si>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</si>
  <si>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</si>
  <si>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</si>
  <si>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</si>
  <si>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</si>
  <si>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</si>
  <si>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</si>
  <si>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</si>
  <si>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</si>
  <si>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</si>
  <si>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</si>
  <si>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</si>
  <si>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</si>
  <si>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</si>
  <si>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</si>
  <si>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total</t>
  </si>
  <si>
    <t>rata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</si>
</sst>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/yyyy\ h:mm:ss"/>
    <numFmt numFmtId="165" formatCode="0.0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B3F86"/>
      </left>
      <right/>
      <top style="thin">
        <color rgb="FF442F65"/>
      </top>
      <bottom style="thin">
        <color rgb="FF442F65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 style="thin">
        <color rgb="FFFFFFFF"/>
      </left>
      <right/>
      <top style="thin">
        <color rgb="FFFFFFFF"/>
      </top>
      <bottom style="thin">
        <color rgb="FF442F65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5" xfId="0" quotePrefix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165" fontId="0" fillId="0" borderId="13" xfId="0" applyNumberFormat="1" applyFont="1" applyBorder="1" applyAlignment="1">
      <alignment horizontal="center"/>
    </xf>
    <xf numFmtId="0" fontId="0" fillId="0" borderId="0" xfId="0" applyFont="1" applyBorder="1" applyAlignment="1"/>
    <xf numFmtId="0" fontId="0" fillId="2" borderId="0" xfId="0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0.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numFmt numFmtId="2" formatCode="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60"/>
      <tableStyleElement type="firstRowStripe" dxfId="59"/>
      <tableStyleElement type="secondRowStripe" dxfId="5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AE16">
  <tableColumns count="31">
    <tableColumn id="1" xr3:uid="{00000000-0010-0000-0000-000001000000}" name="Timestamp"/>
    <tableColumn id="2" xr3:uid="{00000000-0010-0000-0000-000002000000}" name="Email Address"/>
    <tableColumn id="3" xr3:uid="{00000000-0010-0000-0000-000003000000}" name="Surat Pernyataan Persetujuan_x000a_Saya bersedia untuk mengisi kuesioner untuk penelitian ini dengan sebenar-benarnya serta tanpa adanya paksaan dari pihak manapun dan  saya meyakini bahwa, segala informasi yang saya berikan akan dijamin ke rahasiaan nya dan ha"/>
    <tableColumn id="4" xr3:uid="{00000000-0010-0000-0000-000004000000}" name="Nama"/>
    <tableColumn id="5" xr3:uid="{00000000-0010-0000-0000-000005000000}" name="Usia"/>
    <tableColumn id="6" xr3:uid="{00000000-0010-0000-0000-000006000000}" name="Tempat, Tanggal Lahir _x000a_(Contoh: Sidoarjo, 15 Mei 2005)"/>
    <tableColumn id="7" xr3:uid="{00000000-0010-0000-0000-000007000000}" name="Sekolah"/>
    <tableColumn id="8" xr3:uid="{00000000-0010-0000-0000-000008000000}" name="Sudah Berapa Lama Dipanti _x000a_(Contoh: 2 tahun)"/>
    <tableColumn id="9" xr3:uid="{00000000-0010-0000-0000-000009000000}" name="1. Terganggu atas kondisi sebagai anak didik panti asuhan "/>
    <tableColumn id="10" xr3:uid="{00000000-0010-0000-0000-00000A000000}" name="2.  Percaya diri dihadapan teman-teman di sekolah   "/>
    <tableColumn id="11" xr3:uid="{00000000-0010-0000-0000-00000B000000}" name="3.  Yakin bisa menghadapi permasalahan di masyarakat  "/>
    <tableColumn id="12" xr3:uid="{00000000-0010-0000-0000-00000C000000}" name="4.  Saya mudah menyesuaikan diri dengan lingkungan baru  "/>
    <tableColumn id="13" xr3:uid="{00000000-0010-0000-0000-00000D000000}" name="5.  khawatir ada teman yang membenci saya karena berstatus anak didik panti asuhan   "/>
    <tableColumn id="14" xr3:uid="{00000000-0010-0000-0000-00000E000000}" name="6.  Saya merasa kurang maksimal dalam mewujudkan rencana masa depan saya  "/>
    <tableColumn id="15" xr3:uid="{00000000-0010-0000-0000-00000F000000}" name="7.  Ketika bertemu dengan orang lain, saya memilih untuk cuek daripada menyapa  "/>
    <tableColumn id="16" xr3:uid="{00000000-0010-0000-0000-000010000000}" name="8.  Tidak memiliki keahlian yang membantu saya sebagai seorang remaja  "/>
    <tableColumn id="17" xr3:uid="{00000000-0010-0000-0000-000011000000}" name="9.  Kondisi sebagai anak didik panti menghambat saya dalam berkarya   "/>
    <tableColumn id="18" xr3:uid="{00000000-0010-0000-0000-000012000000}" name="10.  Lebih suka menyendiri daripada berkumpul dengan teman-teman   "/>
    <tableColumn id="19" xr3:uid="{00000000-0010-0000-0000-000013000000}" name="11.  Yakin orang lain mengkritik saya untuk kebaikan saya sendiri  "/>
    <tableColumn id="20" xr3:uid="{00000000-0010-0000-0000-000014000000}" name="12.  Percaya diri ketika bercerita tentang kondisi pribadi pada teman lain  "/>
    <tableColumn id="21" xr3:uid="{00000000-0010-0000-0000-000015000000}" name="13.  Berani menerima akibat dari perbuatan sendiri   "/>
    <tableColumn id="22" xr3:uid="{00000000-0010-0000-0000-000016000000}" name="14.  Merasa belum optimal dalam memanfaatkan keahlian yang saya miliki  "/>
    <tableColumn id="23" xr3:uid="{00000000-0010-0000-0000-000017000000}" name="15.  Bangga menjadi seorang anak didik panti asuhan  "/>
    <tableColumn id="24" xr3:uid="{00000000-0010-0000-0000-000018000000}" name="16.  Cepat ingin menyerah ketika menghadapi permasalahan  "/>
    <tableColumn id="25" xr3:uid="{00000000-0010-0000-0000-000019000000}" name="17. Kesal jika dikritik orang lain "/>
    <tableColumn id="26" xr3:uid="{00000000-0010-0000-0000-00001A000000}" name="18. Pujian dari keluarga/teman adalah semangat bagi saya  "/>
    <tableColumn id="27" xr3:uid="{00000000-0010-0000-0000-00001B000000}" name="19.  Sering menyalahkan orang lain  "/>
    <tableColumn id="28" xr3:uid="{00000000-0010-0000-0000-00001C000000}" name="20.  Mampu mencapai prestasi seperti yang orang lain lakukan  "/>
    <tableColumn id="29" xr3:uid="{00000000-0010-0000-0000-00001D000000}" name="21.  Merasa bahwa kondisi saat ini merupakan hukuman dari Tuhan  "/>
    <tableColumn id="30" xr3:uid="{00000000-0010-0000-0000-00001E000000}" name="22.  Bangga pada keadaan diri   "/>
    <tableColumn id="31" xr3:uid="{00000000-0010-0000-0000-00001F000000}" name="23.  Berani tegas memberi pendapat dalam forum  "/>
  </tableColumns>
  <tableStyleInfo name="Form Responses 1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orm_Responses13" displayName="Form_Responses13" ref="A1:AG17" totalsRowCount="1">
  <tableColumns count="33">
    <tableColumn id="1" xr3:uid="{00000000-0010-0000-0100-000001000000}" name="Timestamp" totalsRowDxfId="57"/>
    <tableColumn id="2" xr3:uid="{00000000-0010-0000-0100-000002000000}" name="Email Address" totalsRowDxfId="56"/>
    <tableColumn id="3" xr3:uid="{00000000-0010-0000-0100-000003000000}" name="Surat Pernyataan Persetujuan_x000a_Saya bersedia untuk mengisi kuesioner untuk penelitian ini dengan sebenar-benarnya serta tanpa adanya paksaan dari pihak manapun dan  saya meyakini bahwa, segala informasi yang saya berikan akan dijamin ke rahasiaan nya dan ha" totalsRowDxfId="55"/>
    <tableColumn id="4" xr3:uid="{00000000-0010-0000-0100-000004000000}" name="Nama" totalsRowDxfId="54"/>
    <tableColumn id="5" xr3:uid="{00000000-0010-0000-0100-000005000000}" name="Usia" totalsRowDxfId="53"/>
    <tableColumn id="6" xr3:uid="{00000000-0010-0000-0100-000006000000}" name="Tempat, Tanggal Lahir _x000a_(Contoh: Sidoarjo, 15 Mei 2005)" totalsRowDxfId="52"/>
    <tableColumn id="7" xr3:uid="{00000000-0010-0000-0100-000007000000}" name="Sekolah" totalsRowDxfId="51"/>
    <tableColumn id="8" xr3:uid="{00000000-0010-0000-0100-000008000000}" name="Sudah Berapa Lama Dipanti _x000a_(Contoh: 2 tahun)" totalsRowDxfId="50"/>
    <tableColumn id="9" xr3:uid="{00000000-0010-0000-0100-000009000000}" name="aitem 1" totalsRowFunction="custom" dataDxfId="49" totalsRowDxfId="48">
      <totalsRowFormula>SUM(Form_Responses13[aitem 1])</totalsRowFormula>
    </tableColumn>
    <tableColumn id="10" xr3:uid="{00000000-0010-0000-0100-00000A000000}" name="aitem 2" totalsRowFunction="custom" dataDxfId="47" totalsRowDxfId="46">
      <totalsRowFormula>SUM(Form_Responses13[aitem 2])</totalsRowFormula>
    </tableColumn>
    <tableColumn id="11" xr3:uid="{00000000-0010-0000-0100-00000B000000}" name="aitem 3" totalsRowFunction="custom" dataDxfId="45" totalsRowDxfId="44">
      <totalsRowFormula>SUM(Form_Responses13[aitem 3])</totalsRowFormula>
    </tableColumn>
    <tableColumn id="12" xr3:uid="{00000000-0010-0000-0100-00000C000000}" name="aitem 4" totalsRowFunction="custom" dataDxfId="43" totalsRowDxfId="42">
      <totalsRowFormula>SUM(Form_Responses13[aitem 4])</totalsRowFormula>
    </tableColumn>
    <tableColumn id="13" xr3:uid="{00000000-0010-0000-0100-00000D000000}" name="aitem 5" totalsRowFunction="custom" dataDxfId="41" totalsRowDxfId="40">
      <totalsRowFormula>SUM(Form_Responses13[aitem 5])</totalsRowFormula>
    </tableColumn>
    <tableColumn id="14" xr3:uid="{00000000-0010-0000-0100-00000E000000}" name="aitem 6" totalsRowFunction="custom" dataDxfId="39" totalsRowDxfId="38">
      <totalsRowFormula>SUM(Form_Responses13[aitem 6])</totalsRowFormula>
    </tableColumn>
    <tableColumn id="15" xr3:uid="{00000000-0010-0000-0100-00000F000000}" name="aitem 7" totalsRowFunction="custom" dataDxfId="37" totalsRowDxfId="36">
      <totalsRowFormula>SUM(Form_Responses13[aitem 7])</totalsRowFormula>
    </tableColumn>
    <tableColumn id="16" xr3:uid="{00000000-0010-0000-0100-000010000000}" name="aitem 8" totalsRowFunction="custom" dataDxfId="35" totalsRowDxfId="34">
      <totalsRowFormula>SUM(Form_Responses13[aitem 8])</totalsRowFormula>
    </tableColumn>
    <tableColumn id="17" xr3:uid="{00000000-0010-0000-0100-000011000000}" name="aitem 9" totalsRowFunction="custom" dataDxfId="33" totalsRowDxfId="32">
      <totalsRowFormula>SUM(Form_Responses13[aitem 9])</totalsRowFormula>
    </tableColumn>
    <tableColumn id="18" xr3:uid="{00000000-0010-0000-0100-000012000000}" name="aitem 10" totalsRowFunction="custom" dataDxfId="31" totalsRowDxfId="30">
      <totalsRowFormula>SUM(Form_Responses13[aitem 10])</totalsRowFormula>
    </tableColumn>
    <tableColumn id="19" xr3:uid="{00000000-0010-0000-0100-000013000000}" name="aitem 11" totalsRowFunction="custom" dataDxfId="29" totalsRowDxfId="28">
      <totalsRowFormula>SUM(Form_Responses13[aitem 11])</totalsRowFormula>
    </tableColumn>
    <tableColumn id="20" xr3:uid="{00000000-0010-0000-0100-000014000000}" name="aitem 12" totalsRowFunction="custom" dataDxfId="27" totalsRowDxfId="26">
      <totalsRowFormula>SUM(Form_Responses13[aitem 12])</totalsRowFormula>
    </tableColumn>
    <tableColumn id="21" xr3:uid="{00000000-0010-0000-0100-000015000000}" name="aitem 13" totalsRowFunction="custom" dataDxfId="25" totalsRowDxfId="24">
      <totalsRowFormula>SUM(Form_Responses13[aitem 13])</totalsRowFormula>
    </tableColumn>
    <tableColumn id="22" xr3:uid="{00000000-0010-0000-0100-000016000000}" name="aitem 14" totalsRowFunction="custom" dataDxfId="23" totalsRowDxfId="22">
      <totalsRowFormula>SUM(Form_Responses13[aitem 14])</totalsRowFormula>
    </tableColumn>
    <tableColumn id="23" xr3:uid="{00000000-0010-0000-0100-000017000000}" name="aitem 15" totalsRowFunction="custom" dataDxfId="21" totalsRowDxfId="20">
      <totalsRowFormula>SUM(Form_Responses13[aitem 15])</totalsRowFormula>
    </tableColumn>
    <tableColumn id="24" xr3:uid="{00000000-0010-0000-0100-000018000000}" name="aitem 16" totalsRowFunction="custom" dataDxfId="19" totalsRowDxfId="18">
      <totalsRowFormula>SUM(Form_Responses13[aitem 16])</totalsRowFormula>
    </tableColumn>
    <tableColumn id="25" xr3:uid="{00000000-0010-0000-0100-000019000000}" name="aitem 17" totalsRowFunction="custom" dataDxfId="17" totalsRowDxfId="16">
      <totalsRowFormula>SUM(Form_Responses13[aitem 17])</totalsRowFormula>
    </tableColumn>
    <tableColumn id="26" xr3:uid="{00000000-0010-0000-0100-00001A000000}" name="aitem 18" totalsRowFunction="custom" dataDxfId="15" totalsRowDxfId="14">
      <totalsRowFormula>SUM(Form_Responses13[aitem 18])</totalsRowFormula>
    </tableColumn>
    <tableColumn id="27" xr3:uid="{00000000-0010-0000-0100-00001B000000}" name="aitem 19" totalsRowFunction="custom" dataDxfId="13" totalsRowDxfId="12">
      <totalsRowFormula>SUM(Form_Responses13[aitem 19])</totalsRowFormula>
    </tableColumn>
    <tableColumn id="28" xr3:uid="{00000000-0010-0000-0100-00001C000000}" name="aitem 20" totalsRowFunction="custom" dataDxfId="11" totalsRowDxfId="10">
      <totalsRowFormula>SUM(Form_Responses13[aitem 20])</totalsRowFormula>
    </tableColumn>
    <tableColumn id="29" xr3:uid="{00000000-0010-0000-0100-00001D000000}" name="aitem 21" totalsRowFunction="custom" dataDxfId="9" totalsRowDxfId="8">
      <totalsRowFormula>SUM(Form_Responses13[aitem 21])</totalsRowFormula>
    </tableColumn>
    <tableColumn id="30" xr3:uid="{00000000-0010-0000-0100-00001E000000}" name="aitem 22" totalsRowFunction="custom" dataDxfId="7" totalsRowDxfId="6">
      <totalsRowFormula>SUM(Form_Responses13[aitem 22])</totalsRowFormula>
    </tableColumn>
    <tableColumn id="31" xr3:uid="{00000000-0010-0000-0100-00001F000000}" name="aitem 23" totalsRowFunction="custom" dataDxfId="5" totalsRowDxfId="4">
      <totalsRowFormula>SUM(Form_Responses13[aitem 23])</totalsRowFormula>
    </tableColumn>
    <tableColumn id="32" xr3:uid="{00000000-0010-0000-0100-000020000000}" name="total" totalsRowFunction="custom" dataDxfId="3" totalsRowDxfId="2">
      <calculatedColumnFormula>SUM(Form_Responses13[[#This Row],[aitem 1]:[aitem 23]])</calculatedColumnFormula>
      <totalsRowFormula>AVERAGE(Form_Responses13[total])</totalsRowFormula>
    </tableColumn>
    <tableColumn id="33" xr3:uid="{00000000-0010-0000-0100-000021000000}" name="rata rata" dataDxfId="1" totalsRowDxfId="0">
      <calculatedColumnFormula>AVERAGE(Form_Responses13[[#This Row],[aitem 1]:[aitem 23]])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6"/>
  <sheetViews>
    <sheetView workbookViewId="0">
      <pane ySplit="1" topLeftCell="A2" activePane="bottomLeft" state="frozen"/>
      <selection pane="bottomLeft" activeCell="A14" sqref="A14"/>
    </sheetView>
  </sheetViews>
  <sheetFormatPr defaultColWidth="12.54296875" defaultRowHeight="15.75" customHeight="1" x14ac:dyDescent="0.25"/>
  <cols>
    <col min="1" max="2" width="18.81640625" customWidth="1"/>
    <col min="3" max="3" width="37.54296875" customWidth="1"/>
    <col min="4" max="5" width="18.81640625" customWidth="1"/>
    <col min="6" max="6" width="28.26953125" customWidth="1"/>
    <col min="7" max="7" width="18.81640625" customWidth="1"/>
    <col min="8" max="8" width="25.81640625" customWidth="1"/>
    <col min="9" max="24" width="37.54296875" customWidth="1"/>
    <col min="25" max="25" width="28.1796875" customWidth="1"/>
    <col min="26" max="26" width="37.54296875" customWidth="1"/>
    <col min="27" max="27" width="31.453125" customWidth="1"/>
    <col min="28" max="29" width="37.54296875" customWidth="1"/>
    <col min="30" max="30" width="28.453125" customWidth="1"/>
    <col min="31" max="31" width="37.54296875" customWidth="1"/>
    <col min="32" max="37" width="18.81640625" customWidth="1"/>
  </cols>
  <sheetData>
    <row r="1" spans="1:31" ht="15.7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</row>
    <row r="2" spans="1:31" ht="15.75" customHeight="1" x14ac:dyDescent="0.25">
      <c r="A2" s="4">
        <v>45663.671833078704</v>
      </c>
      <c r="B2" s="5" t="s">
        <v>31</v>
      </c>
      <c r="C2" s="5" t="s">
        <v>32</v>
      </c>
      <c r="D2" s="5" t="s">
        <v>33</v>
      </c>
      <c r="E2" s="5" t="s">
        <v>34</v>
      </c>
      <c r="F2" s="5" t="s">
        <v>35</v>
      </c>
      <c r="G2" s="5" t="s">
        <v>36</v>
      </c>
      <c r="H2" s="5" t="s">
        <v>37</v>
      </c>
      <c r="I2" s="5" t="s">
        <v>38</v>
      </c>
      <c r="J2" s="5" t="s">
        <v>39</v>
      </c>
      <c r="K2" s="5" t="s">
        <v>39</v>
      </c>
      <c r="L2" s="5" t="s">
        <v>38</v>
      </c>
      <c r="M2" s="5" t="s">
        <v>40</v>
      </c>
      <c r="N2" s="5" t="s">
        <v>39</v>
      </c>
      <c r="O2" s="5" t="s">
        <v>40</v>
      </c>
      <c r="P2" s="5" t="s">
        <v>38</v>
      </c>
      <c r="Q2" s="5" t="s">
        <v>39</v>
      </c>
      <c r="R2" s="5" t="s">
        <v>41</v>
      </c>
      <c r="S2" s="5" t="s">
        <v>39</v>
      </c>
      <c r="T2" s="5" t="s">
        <v>38</v>
      </c>
      <c r="U2" s="5" t="s">
        <v>39</v>
      </c>
      <c r="V2" s="5" t="s">
        <v>39</v>
      </c>
      <c r="W2" s="5" t="s">
        <v>38</v>
      </c>
      <c r="X2" s="5" t="s">
        <v>39</v>
      </c>
      <c r="Y2" s="5" t="s">
        <v>38</v>
      </c>
      <c r="Z2" s="5" t="s">
        <v>40</v>
      </c>
      <c r="AA2" s="5" t="s">
        <v>38</v>
      </c>
      <c r="AB2" s="5" t="s">
        <v>38</v>
      </c>
      <c r="AC2" s="5" t="s">
        <v>40</v>
      </c>
      <c r="AD2" s="5" t="s">
        <v>39</v>
      </c>
      <c r="AE2" s="6" t="s">
        <v>39</v>
      </c>
    </row>
    <row r="3" spans="1:31" ht="15.75" customHeight="1" x14ac:dyDescent="0.25">
      <c r="A3" s="7">
        <v>45663.6770153588</v>
      </c>
      <c r="B3" s="8" t="s">
        <v>31</v>
      </c>
      <c r="C3" s="8" t="s">
        <v>32</v>
      </c>
      <c r="D3" s="8" t="s">
        <v>42</v>
      </c>
      <c r="E3" s="8" t="s">
        <v>43</v>
      </c>
      <c r="F3" s="8" t="s">
        <v>44</v>
      </c>
      <c r="G3" s="8" t="s">
        <v>45</v>
      </c>
      <c r="H3" s="8" t="s">
        <v>46</v>
      </c>
      <c r="I3" s="8" t="s">
        <v>38</v>
      </c>
      <c r="J3" s="8" t="s">
        <v>38</v>
      </c>
      <c r="K3" s="8" t="s">
        <v>38</v>
      </c>
      <c r="L3" s="8" t="s">
        <v>38</v>
      </c>
      <c r="M3" s="8" t="s">
        <v>39</v>
      </c>
      <c r="N3" s="8" t="s">
        <v>39</v>
      </c>
      <c r="O3" s="8" t="s">
        <v>39</v>
      </c>
      <c r="P3" s="8" t="s">
        <v>38</v>
      </c>
      <c r="Q3" s="8" t="s">
        <v>39</v>
      </c>
      <c r="R3" s="8" t="s">
        <v>39</v>
      </c>
      <c r="S3" s="8" t="s">
        <v>39</v>
      </c>
      <c r="T3" s="8" t="s">
        <v>38</v>
      </c>
      <c r="U3" s="8" t="s">
        <v>39</v>
      </c>
      <c r="V3" s="8" t="s">
        <v>39</v>
      </c>
      <c r="W3" s="8" t="s">
        <v>39</v>
      </c>
      <c r="X3" s="8" t="s">
        <v>39</v>
      </c>
      <c r="Y3" s="8" t="s">
        <v>39</v>
      </c>
      <c r="Z3" s="8" t="s">
        <v>39</v>
      </c>
      <c r="AA3" s="8" t="s">
        <v>38</v>
      </c>
      <c r="AB3" s="8" t="s">
        <v>39</v>
      </c>
      <c r="AC3" s="8" t="s">
        <v>39</v>
      </c>
      <c r="AD3" s="8" t="s">
        <v>39</v>
      </c>
      <c r="AE3" s="9" t="s">
        <v>39</v>
      </c>
    </row>
    <row r="4" spans="1:31" ht="15.75" customHeight="1" x14ac:dyDescent="0.25">
      <c r="A4" s="4">
        <v>45663.686153136572</v>
      </c>
      <c r="B4" s="5" t="s">
        <v>47</v>
      </c>
      <c r="C4" s="5" t="s">
        <v>32</v>
      </c>
      <c r="D4" s="5" t="s">
        <v>48</v>
      </c>
      <c r="E4" s="5">
        <v>12</v>
      </c>
      <c r="F4" s="5" t="s">
        <v>49</v>
      </c>
      <c r="G4" s="5" t="s">
        <v>50</v>
      </c>
      <c r="H4" s="5" t="s">
        <v>51</v>
      </c>
      <c r="I4" s="5" t="s">
        <v>38</v>
      </c>
      <c r="J4" s="5" t="s">
        <v>40</v>
      </c>
      <c r="K4" s="5" t="s">
        <v>38</v>
      </c>
      <c r="L4" s="5" t="s">
        <v>39</v>
      </c>
      <c r="M4" s="5" t="s">
        <v>38</v>
      </c>
      <c r="N4" s="5" t="s">
        <v>39</v>
      </c>
      <c r="O4" s="5" t="s">
        <v>38</v>
      </c>
      <c r="P4" s="5" t="s">
        <v>38</v>
      </c>
      <c r="Q4" s="5" t="s">
        <v>41</v>
      </c>
      <c r="R4" s="5" t="s">
        <v>41</v>
      </c>
      <c r="S4" s="5" t="s">
        <v>38</v>
      </c>
      <c r="T4" s="5" t="s">
        <v>41</v>
      </c>
      <c r="U4" s="5" t="s">
        <v>39</v>
      </c>
      <c r="V4" s="5" t="s">
        <v>39</v>
      </c>
      <c r="W4" s="5" t="s">
        <v>40</v>
      </c>
      <c r="X4" s="5" t="s">
        <v>41</v>
      </c>
      <c r="Y4" s="5" t="s">
        <v>38</v>
      </c>
      <c r="Z4" s="5" t="s">
        <v>40</v>
      </c>
      <c r="AA4" s="5" t="s">
        <v>41</v>
      </c>
      <c r="AB4" s="5" t="s">
        <v>39</v>
      </c>
      <c r="AC4" s="5" t="s">
        <v>39</v>
      </c>
      <c r="AD4" s="5" t="s">
        <v>39</v>
      </c>
      <c r="AE4" s="6" t="s">
        <v>39</v>
      </c>
    </row>
    <row r="5" spans="1:31" ht="15.75" customHeight="1" x14ac:dyDescent="0.25">
      <c r="A5" s="7">
        <v>45663.686415185184</v>
      </c>
      <c r="B5" s="8" t="s">
        <v>31</v>
      </c>
      <c r="C5" s="8" t="s">
        <v>32</v>
      </c>
      <c r="D5" s="8" t="s">
        <v>52</v>
      </c>
      <c r="E5" s="8">
        <v>15</v>
      </c>
      <c r="F5" s="8" t="s">
        <v>53</v>
      </c>
      <c r="G5" s="8" t="s">
        <v>54</v>
      </c>
      <c r="H5" s="8" t="s">
        <v>55</v>
      </c>
      <c r="I5" s="8" t="s">
        <v>38</v>
      </c>
      <c r="J5" s="8" t="s">
        <v>39</v>
      </c>
      <c r="K5" s="8" t="s">
        <v>39</v>
      </c>
      <c r="L5" s="8" t="s">
        <v>38</v>
      </c>
      <c r="M5" s="8" t="s">
        <v>38</v>
      </c>
      <c r="N5" s="8" t="s">
        <v>39</v>
      </c>
      <c r="O5" s="8" t="s">
        <v>38</v>
      </c>
      <c r="P5" s="8" t="s">
        <v>39</v>
      </c>
      <c r="Q5" s="8" t="s">
        <v>39</v>
      </c>
      <c r="R5" s="8" t="s">
        <v>39</v>
      </c>
      <c r="S5" s="8" t="s">
        <v>39</v>
      </c>
      <c r="T5" s="8" t="s">
        <v>41</v>
      </c>
      <c r="U5" s="8" t="s">
        <v>39</v>
      </c>
      <c r="V5" s="8" t="s">
        <v>39</v>
      </c>
      <c r="W5" s="8" t="s">
        <v>39</v>
      </c>
      <c r="X5" s="8" t="s">
        <v>38</v>
      </c>
      <c r="Y5" s="8" t="s">
        <v>39</v>
      </c>
      <c r="Z5" s="8" t="s">
        <v>40</v>
      </c>
      <c r="AA5" s="8" t="s">
        <v>38</v>
      </c>
      <c r="AB5" s="8" t="s">
        <v>38</v>
      </c>
      <c r="AC5" s="8" t="s">
        <v>38</v>
      </c>
      <c r="AD5" s="8" t="s">
        <v>38</v>
      </c>
      <c r="AE5" s="9" t="s">
        <v>41</v>
      </c>
    </row>
    <row r="6" spans="1:31" ht="15.75" customHeight="1" x14ac:dyDescent="0.25">
      <c r="A6" s="4">
        <v>45663.688689155097</v>
      </c>
      <c r="B6" s="5" t="s">
        <v>56</v>
      </c>
      <c r="C6" s="5" t="s">
        <v>32</v>
      </c>
      <c r="D6" s="5" t="s">
        <v>57</v>
      </c>
      <c r="E6" s="5">
        <v>16</v>
      </c>
      <c r="F6" s="5" t="s">
        <v>58</v>
      </c>
      <c r="G6" s="5" t="s">
        <v>59</v>
      </c>
      <c r="H6" s="5">
        <v>12</v>
      </c>
      <c r="I6" s="5" t="s">
        <v>41</v>
      </c>
      <c r="J6" s="5" t="s">
        <v>39</v>
      </c>
      <c r="K6" s="5" t="s">
        <v>39</v>
      </c>
      <c r="L6" s="5" t="s">
        <v>39</v>
      </c>
      <c r="M6" s="5" t="s">
        <v>39</v>
      </c>
      <c r="N6" s="5" t="s">
        <v>38</v>
      </c>
      <c r="O6" s="5" t="s">
        <v>38</v>
      </c>
      <c r="P6" s="5" t="s">
        <v>38</v>
      </c>
      <c r="Q6" s="5" t="s">
        <v>38</v>
      </c>
      <c r="R6" s="5" t="s">
        <v>39</v>
      </c>
      <c r="S6" s="5" t="s">
        <v>39</v>
      </c>
      <c r="T6" s="5" t="s">
        <v>38</v>
      </c>
      <c r="U6" s="5" t="s">
        <v>38</v>
      </c>
      <c r="V6" s="5" t="s">
        <v>39</v>
      </c>
      <c r="W6" s="5" t="s">
        <v>39</v>
      </c>
      <c r="X6" s="5" t="s">
        <v>39</v>
      </c>
      <c r="Y6" s="5" t="s">
        <v>38</v>
      </c>
      <c r="Z6" s="5" t="s">
        <v>39</v>
      </c>
      <c r="AA6" s="5" t="s">
        <v>38</v>
      </c>
      <c r="AB6" s="5" t="s">
        <v>38</v>
      </c>
      <c r="AC6" s="5" t="s">
        <v>39</v>
      </c>
      <c r="AD6" s="5" t="s">
        <v>38</v>
      </c>
      <c r="AE6" s="6" t="s">
        <v>39</v>
      </c>
    </row>
    <row r="7" spans="1:31" ht="15.75" customHeight="1" x14ac:dyDescent="0.25">
      <c r="A7" s="7">
        <v>45663.701837256944</v>
      </c>
      <c r="B7" s="8" t="s">
        <v>47</v>
      </c>
      <c r="C7" s="8" t="s">
        <v>32</v>
      </c>
      <c r="D7" s="8" t="s">
        <v>60</v>
      </c>
      <c r="E7" s="8" t="s">
        <v>61</v>
      </c>
      <c r="F7" s="8" t="s">
        <v>62</v>
      </c>
      <c r="G7" s="8" t="s">
        <v>63</v>
      </c>
      <c r="H7" s="8" t="s">
        <v>64</v>
      </c>
      <c r="I7" s="8" t="s">
        <v>40</v>
      </c>
      <c r="J7" s="8" t="s">
        <v>39</v>
      </c>
      <c r="K7" s="8" t="s">
        <v>39</v>
      </c>
      <c r="L7" s="8" t="s">
        <v>39</v>
      </c>
      <c r="M7" s="8" t="s">
        <v>39</v>
      </c>
      <c r="N7" s="8" t="s">
        <v>38</v>
      </c>
      <c r="O7" s="8" t="s">
        <v>38</v>
      </c>
      <c r="P7" s="8" t="s">
        <v>41</v>
      </c>
      <c r="Q7" s="8" t="s">
        <v>39</v>
      </c>
      <c r="R7" s="8" t="s">
        <v>39</v>
      </c>
      <c r="S7" s="8" t="s">
        <v>39</v>
      </c>
      <c r="T7" s="8" t="s">
        <v>39</v>
      </c>
      <c r="U7" s="8" t="s">
        <v>39</v>
      </c>
      <c r="V7" s="8" t="s">
        <v>38</v>
      </c>
      <c r="W7" s="8" t="s">
        <v>38</v>
      </c>
      <c r="X7" s="8" t="s">
        <v>38</v>
      </c>
      <c r="Y7" s="8" t="s">
        <v>39</v>
      </c>
      <c r="Z7" s="8" t="s">
        <v>39</v>
      </c>
      <c r="AA7" s="8" t="s">
        <v>38</v>
      </c>
      <c r="AB7" s="8" t="s">
        <v>40</v>
      </c>
      <c r="AC7" s="8" t="s">
        <v>41</v>
      </c>
      <c r="AD7" s="8" t="s">
        <v>38</v>
      </c>
      <c r="AE7" s="9" t="s">
        <v>39</v>
      </c>
    </row>
    <row r="8" spans="1:31" ht="15.75" customHeight="1" x14ac:dyDescent="0.25">
      <c r="A8" s="4">
        <v>45663.705592789353</v>
      </c>
      <c r="B8" s="5" t="s">
        <v>31</v>
      </c>
      <c r="C8" s="5" t="s">
        <v>32</v>
      </c>
      <c r="D8" s="5" t="s">
        <v>65</v>
      </c>
      <c r="E8" s="5">
        <v>13</v>
      </c>
      <c r="F8" s="5" t="s">
        <v>66</v>
      </c>
      <c r="G8" s="5" t="s">
        <v>67</v>
      </c>
      <c r="H8" s="5" t="s">
        <v>68</v>
      </c>
      <c r="I8" s="5" t="s">
        <v>39</v>
      </c>
      <c r="J8" s="5" t="s">
        <v>39</v>
      </c>
      <c r="K8" s="5" t="s">
        <v>39</v>
      </c>
      <c r="L8" s="5" t="s">
        <v>39</v>
      </c>
      <c r="M8" s="5" t="s">
        <v>38</v>
      </c>
      <c r="N8" s="5" t="s">
        <v>41</v>
      </c>
      <c r="O8" s="5" t="s">
        <v>41</v>
      </c>
      <c r="P8" s="5" t="s">
        <v>38</v>
      </c>
      <c r="Q8" s="5" t="s">
        <v>41</v>
      </c>
      <c r="R8" s="5" t="s">
        <v>41</v>
      </c>
      <c r="S8" s="5" t="s">
        <v>38</v>
      </c>
      <c r="T8" s="5" t="s">
        <v>39</v>
      </c>
      <c r="U8" s="5" t="s">
        <v>39</v>
      </c>
      <c r="V8" s="5" t="s">
        <v>39</v>
      </c>
      <c r="W8" s="5" t="s">
        <v>39</v>
      </c>
      <c r="X8" s="5" t="s">
        <v>41</v>
      </c>
      <c r="Y8" s="5" t="s">
        <v>41</v>
      </c>
      <c r="Z8" s="5" t="s">
        <v>40</v>
      </c>
      <c r="AA8" s="5" t="s">
        <v>41</v>
      </c>
      <c r="AB8" s="5" t="s">
        <v>38</v>
      </c>
      <c r="AC8" s="5" t="s">
        <v>39</v>
      </c>
      <c r="AD8" s="5" t="s">
        <v>38</v>
      </c>
      <c r="AE8" s="6" t="s">
        <v>39</v>
      </c>
    </row>
    <row r="9" spans="1:31" ht="15.75" customHeight="1" x14ac:dyDescent="0.25">
      <c r="A9" s="7">
        <v>45663.707156006945</v>
      </c>
      <c r="B9" s="8" t="s">
        <v>47</v>
      </c>
      <c r="C9" s="8" t="s">
        <v>32</v>
      </c>
      <c r="D9" s="8" t="s">
        <v>69</v>
      </c>
      <c r="E9" s="8">
        <v>12</v>
      </c>
      <c r="F9" s="8" t="s">
        <v>70</v>
      </c>
      <c r="G9" s="8" t="s">
        <v>67</v>
      </c>
      <c r="H9" s="8" t="s">
        <v>71</v>
      </c>
      <c r="I9" s="8" t="s">
        <v>38</v>
      </c>
      <c r="J9" s="8" t="s">
        <v>39</v>
      </c>
      <c r="K9" s="8" t="s">
        <v>39</v>
      </c>
      <c r="L9" s="8" t="s">
        <v>39</v>
      </c>
      <c r="M9" s="8" t="s">
        <v>38</v>
      </c>
      <c r="N9" s="8" t="s">
        <v>38</v>
      </c>
      <c r="O9" s="8" t="s">
        <v>38</v>
      </c>
      <c r="P9" s="8" t="s">
        <v>38</v>
      </c>
      <c r="Q9" s="8" t="s">
        <v>38</v>
      </c>
      <c r="R9" s="8" t="s">
        <v>38</v>
      </c>
      <c r="S9" s="8" t="s">
        <v>39</v>
      </c>
      <c r="T9" s="8" t="s">
        <v>39</v>
      </c>
      <c r="U9" s="8" t="s">
        <v>39</v>
      </c>
      <c r="V9" s="8" t="s">
        <v>39</v>
      </c>
      <c r="W9" s="8" t="s">
        <v>39</v>
      </c>
      <c r="X9" s="8" t="s">
        <v>38</v>
      </c>
      <c r="Y9" s="8" t="s">
        <v>38</v>
      </c>
      <c r="Z9" s="8" t="s">
        <v>40</v>
      </c>
      <c r="AA9" s="8" t="s">
        <v>38</v>
      </c>
      <c r="AB9" s="8" t="s">
        <v>39</v>
      </c>
      <c r="AC9" s="8" t="s">
        <v>39</v>
      </c>
      <c r="AD9" s="8" t="s">
        <v>40</v>
      </c>
      <c r="AE9" s="9" t="s">
        <v>39</v>
      </c>
    </row>
    <row r="10" spans="1:31" ht="15.75" customHeight="1" x14ac:dyDescent="0.25">
      <c r="A10" s="4">
        <v>45699.786337824073</v>
      </c>
      <c r="B10" s="5" t="s">
        <v>72</v>
      </c>
      <c r="C10" s="5" t="s">
        <v>32</v>
      </c>
      <c r="D10" s="5" t="s">
        <v>73</v>
      </c>
      <c r="E10" s="5" t="s">
        <v>74</v>
      </c>
      <c r="F10" s="5" t="s">
        <v>75</v>
      </c>
      <c r="G10" s="5" t="s">
        <v>76</v>
      </c>
      <c r="H10" s="5" t="s">
        <v>64</v>
      </c>
      <c r="I10" s="5" t="s">
        <v>38</v>
      </c>
      <c r="J10" s="5" t="s">
        <v>39</v>
      </c>
      <c r="K10" s="5" t="s">
        <v>39</v>
      </c>
      <c r="L10" s="5" t="s">
        <v>39</v>
      </c>
      <c r="M10" s="5" t="s">
        <v>39</v>
      </c>
      <c r="N10" s="5" t="s">
        <v>38</v>
      </c>
      <c r="O10" s="5" t="s">
        <v>38</v>
      </c>
      <c r="P10" s="5" t="s">
        <v>38</v>
      </c>
      <c r="Q10" s="5" t="s">
        <v>38</v>
      </c>
      <c r="R10" s="5" t="s">
        <v>38</v>
      </c>
      <c r="S10" s="5" t="s">
        <v>38</v>
      </c>
      <c r="T10" s="5" t="s">
        <v>39</v>
      </c>
      <c r="U10" s="5" t="s">
        <v>40</v>
      </c>
      <c r="V10" s="5" t="s">
        <v>39</v>
      </c>
      <c r="W10" s="5" t="s">
        <v>39</v>
      </c>
      <c r="X10" s="5" t="s">
        <v>39</v>
      </c>
      <c r="Y10" s="5" t="s">
        <v>38</v>
      </c>
      <c r="Z10" s="5" t="s">
        <v>40</v>
      </c>
      <c r="AA10" s="5" t="s">
        <v>38</v>
      </c>
      <c r="AB10" s="5" t="s">
        <v>40</v>
      </c>
      <c r="AC10" s="5" t="s">
        <v>38</v>
      </c>
      <c r="AD10" s="5" t="s">
        <v>40</v>
      </c>
      <c r="AE10" s="6" t="s">
        <v>39</v>
      </c>
    </row>
    <row r="11" spans="1:31" ht="15.75" customHeight="1" x14ac:dyDescent="0.25">
      <c r="A11" s="7">
        <v>45699.835558912033</v>
      </c>
      <c r="B11" s="8" t="s">
        <v>77</v>
      </c>
      <c r="C11" s="8" t="s">
        <v>32</v>
      </c>
      <c r="D11" s="8" t="s">
        <v>78</v>
      </c>
      <c r="E11" s="8" t="s">
        <v>61</v>
      </c>
      <c r="F11" s="8" t="s">
        <v>79</v>
      </c>
      <c r="G11" s="8" t="s">
        <v>80</v>
      </c>
      <c r="H11" s="8" t="s">
        <v>81</v>
      </c>
      <c r="I11" s="8" t="s">
        <v>38</v>
      </c>
      <c r="J11" s="8" t="s">
        <v>38</v>
      </c>
      <c r="K11" s="8" t="s">
        <v>39</v>
      </c>
      <c r="L11" s="8" t="s">
        <v>39</v>
      </c>
      <c r="M11" s="8" t="s">
        <v>39</v>
      </c>
      <c r="N11" s="8" t="s">
        <v>38</v>
      </c>
      <c r="O11" s="8" t="s">
        <v>38</v>
      </c>
      <c r="P11" s="8" t="s">
        <v>38</v>
      </c>
      <c r="Q11" s="8" t="s">
        <v>38</v>
      </c>
      <c r="R11" s="8" t="s">
        <v>38</v>
      </c>
      <c r="S11" s="8" t="s">
        <v>38</v>
      </c>
      <c r="T11" s="8" t="s">
        <v>39</v>
      </c>
      <c r="U11" s="8" t="s">
        <v>39</v>
      </c>
      <c r="V11" s="8" t="s">
        <v>38</v>
      </c>
      <c r="W11" s="8" t="s">
        <v>39</v>
      </c>
      <c r="X11" s="8" t="s">
        <v>38</v>
      </c>
      <c r="Y11" s="8" t="s">
        <v>38</v>
      </c>
      <c r="Z11" s="8" t="s">
        <v>39</v>
      </c>
      <c r="AA11" s="8" t="s">
        <v>38</v>
      </c>
      <c r="AB11" s="8" t="s">
        <v>39</v>
      </c>
      <c r="AC11" s="8" t="s">
        <v>38</v>
      </c>
      <c r="AD11" s="8" t="s">
        <v>39</v>
      </c>
      <c r="AE11" s="9" t="s">
        <v>39</v>
      </c>
    </row>
    <row r="12" spans="1:31" ht="15.75" customHeight="1" x14ac:dyDescent="0.25">
      <c r="A12" s="4">
        <v>45699.845692893519</v>
      </c>
      <c r="B12" s="5" t="s">
        <v>82</v>
      </c>
      <c r="C12" s="5" t="s">
        <v>32</v>
      </c>
      <c r="D12" s="5" t="s">
        <v>83</v>
      </c>
      <c r="E12" s="5" t="s">
        <v>84</v>
      </c>
      <c r="F12" s="5" t="s">
        <v>85</v>
      </c>
      <c r="G12" s="5" t="s">
        <v>86</v>
      </c>
      <c r="H12" s="5" t="s">
        <v>87</v>
      </c>
      <c r="I12" s="5" t="s">
        <v>38</v>
      </c>
      <c r="J12" s="5" t="s">
        <v>39</v>
      </c>
      <c r="K12" s="5" t="s">
        <v>39</v>
      </c>
      <c r="L12" s="5" t="s">
        <v>39</v>
      </c>
      <c r="M12" s="5" t="s">
        <v>39</v>
      </c>
      <c r="N12" s="5" t="s">
        <v>39</v>
      </c>
      <c r="O12" s="5" t="s">
        <v>39</v>
      </c>
      <c r="P12" s="5" t="s">
        <v>38</v>
      </c>
      <c r="Q12" s="5" t="s">
        <v>38</v>
      </c>
      <c r="R12" s="5" t="s">
        <v>38</v>
      </c>
      <c r="S12" s="5" t="s">
        <v>39</v>
      </c>
      <c r="T12" s="5" t="s">
        <v>39</v>
      </c>
      <c r="U12" s="5" t="s">
        <v>39</v>
      </c>
      <c r="V12" s="5" t="s">
        <v>39</v>
      </c>
      <c r="W12" s="5" t="s">
        <v>39</v>
      </c>
      <c r="X12" s="5" t="s">
        <v>39</v>
      </c>
      <c r="Y12" s="5" t="s">
        <v>39</v>
      </c>
      <c r="Z12" s="5" t="s">
        <v>40</v>
      </c>
      <c r="AA12" s="5" t="s">
        <v>39</v>
      </c>
      <c r="AB12" s="5" t="s">
        <v>38</v>
      </c>
      <c r="AC12" s="5" t="s">
        <v>39</v>
      </c>
      <c r="AD12" s="5" t="s">
        <v>39</v>
      </c>
      <c r="AE12" s="6" t="s">
        <v>38</v>
      </c>
    </row>
    <row r="13" spans="1:31" ht="15.75" customHeight="1" x14ac:dyDescent="0.25">
      <c r="A13" s="7">
        <v>45699.894044039349</v>
      </c>
      <c r="B13" s="8" t="s">
        <v>88</v>
      </c>
      <c r="C13" s="8" t="s">
        <v>32</v>
      </c>
      <c r="D13" s="8" t="s">
        <v>89</v>
      </c>
      <c r="E13" s="8" t="s">
        <v>90</v>
      </c>
      <c r="F13" s="8" t="s">
        <v>91</v>
      </c>
      <c r="G13" s="8" t="s">
        <v>80</v>
      </c>
      <c r="H13" s="8" t="s">
        <v>92</v>
      </c>
      <c r="I13" s="8" t="s">
        <v>38</v>
      </c>
      <c r="J13" s="8" t="s">
        <v>39</v>
      </c>
      <c r="K13" s="8" t="s">
        <v>39</v>
      </c>
      <c r="L13" s="8" t="s">
        <v>39</v>
      </c>
      <c r="M13" s="8" t="s">
        <v>38</v>
      </c>
      <c r="N13" s="8" t="s">
        <v>38</v>
      </c>
      <c r="O13" s="8" t="s">
        <v>38</v>
      </c>
      <c r="P13" s="8" t="s">
        <v>38</v>
      </c>
      <c r="Q13" s="8" t="s">
        <v>41</v>
      </c>
      <c r="R13" s="8" t="s">
        <v>38</v>
      </c>
      <c r="S13" s="8" t="s">
        <v>38</v>
      </c>
      <c r="T13" s="8" t="s">
        <v>41</v>
      </c>
      <c r="U13" s="8" t="s">
        <v>39</v>
      </c>
      <c r="V13" s="8" t="s">
        <v>38</v>
      </c>
      <c r="W13" s="8" t="s">
        <v>39</v>
      </c>
      <c r="X13" s="8" t="s">
        <v>41</v>
      </c>
      <c r="Y13" s="8" t="s">
        <v>38</v>
      </c>
      <c r="Z13" s="8" t="s">
        <v>39</v>
      </c>
      <c r="AA13" s="8" t="s">
        <v>38</v>
      </c>
      <c r="AB13" s="8" t="s">
        <v>40</v>
      </c>
      <c r="AC13" s="8" t="s">
        <v>41</v>
      </c>
      <c r="AD13" s="8" t="s">
        <v>39</v>
      </c>
      <c r="AE13" s="9" t="s">
        <v>39</v>
      </c>
    </row>
    <row r="14" spans="1:31" ht="15.75" customHeight="1" x14ac:dyDescent="0.25">
      <c r="A14" s="4">
        <v>45699.952098263893</v>
      </c>
      <c r="B14" s="5" t="s">
        <v>31</v>
      </c>
      <c r="C14" s="5" t="s">
        <v>32</v>
      </c>
      <c r="D14" s="5" t="s">
        <v>93</v>
      </c>
      <c r="E14" s="5" t="s">
        <v>90</v>
      </c>
      <c r="F14" s="10" t="s">
        <v>94</v>
      </c>
      <c r="G14" s="5" t="s">
        <v>95</v>
      </c>
      <c r="H14" s="5" t="s">
        <v>96</v>
      </c>
      <c r="I14" s="5" t="s">
        <v>40</v>
      </c>
      <c r="J14" s="5" t="s">
        <v>39</v>
      </c>
      <c r="K14" s="5" t="s">
        <v>39</v>
      </c>
      <c r="L14" s="5" t="s">
        <v>40</v>
      </c>
      <c r="M14" s="5" t="s">
        <v>39</v>
      </c>
      <c r="N14" s="5" t="s">
        <v>38</v>
      </c>
      <c r="O14" s="5" t="s">
        <v>39</v>
      </c>
      <c r="P14" s="5" t="s">
        <v>38</v>
      </c>
      <c r="Q14" s="5" t="s">
        <v>38</v>
      </c>
      <c r="R14" s="5" t="s">
        <v>38</v>
      </c>
      <c r="S14" s="5" t="s">
        <v>39</v>
      </c>
      <c r="T14" s="5" t="s">
        <v>39</v>
      </c>
      <c r="U14" s="5" t="s">
        <v>39</v>
      </c>
      <c r="V14" s="5" t="s">
        <v>39</v>
      </c>
      <c r="W14" s="5" t="s">
        <v>39</v>
      </c>
      <c r="X14" s="5" t="s">
        <v>39</v>
      </c>
      <c r="Y14" s="5" t="s">
        <v>39</v>
      </c>
      <c r="Z14" s="5" t="s">
        <v>39</v>
      </c>
      <c r="AA14" s="5" t="s">
        <v>39</v>
      </c>
      <c r="AB14" s="5" t="s">
        <v>39</v>
      </c>
      <c r="AC14" s="5" t="s">
        <v>39</v>
      </c>
      <c r="AD14" s="5" t="s">
        <v>39</v>
      </c>
      <c r="AE14" s="6" t="s">
        <v>39</v>
      </c>
    </row>
    <row r="15" spans="1:31" ht="15.75" customHeight="1" x14ac:dyDescent="0.25">
      <c r="A15" s="7">
        <v>45699.958554155091</v>
      </c>
      <c r="B15" s="8" t="s">
        <v>56</v>
      </c>
      <c r="C15" s="8" t="s">
        <v>32</v>
      </c>
      <c r="D15" s="8" t="s">
        <v>97</v>
      </c>
      <c r="E15" s="8" t="s">
        <v>98</v>
      </c>
      <c r="F15" s="8" t="s">
        <v>99</v>
      </c>
      <c r="G15" s="8" t="s">
        <v>36</v>
      </c>
      <c r="H15" s="8" t="s">
        <v>100</v>
      </c>
      <c r="I15" s="8" t="s">
        <v>38</v>
      </c>
      <c r="J15" s="8" t="s">
        <v>39</v>
      </c>
      <c r="K15" s="8" t="s">
        <v>39</v>
      </c>
      <c r="L15" s="8" t="s">
        <v>39</v>
      </c>
      <c r="M15" s="8" t="s">
        <v>39</v>
      </c>
      <c r="N15" s="8" t="s">
        <v>38</v>
      </c>
      <c r="O15" s="8" t="s">
        <v>38</v>
      </c>
      <c r="P15" s="8" t="s">
        <v>38</v>
      </c>
      <c r="Q15" s="8" t="s">
        <v>38</v>
      </c>
      <c r="R15" s="8" t="s">
        <v>38</v>
      </c>
      <c r="S15" s="8" t="s">
        <v>38</v>
      </c>
      <c r="T15" s="8" t="s">
        <v>38</v>
      </c>
      <c r="U15" s="8" t="s">
        <v>39</v>
      </c>
      <c r="V15" s="8" t="s">
        <v>39</v>
      </c>
      <c r="W15" s="8" t="s">
        <v>39</v>
      </c>
      <c r="X15" s="8" t="s">
        <v>38</v>
      </c>
      <c r="Y15" s="8" t="s">
        <v>38</v>
      </c>
      <c r="Z15" s="8" t="s">
        <v>39</v>
      </c>
      <c r="AA15" s="8" t="s">
        <v>38</v>
      </c>
      <c r="AB15" s="8" t="s">
        <v>39</v>
      </c>
      <c r="AC15" s="8" t="s">
        <v>38</v>
      </c>
      <c r="AD15" s="8" t="s">
        <v>40</v>
      </c>
      <c r="AE15" s="9" t="s">
        <v>39</v>
      </c>
    </row>
    <row r="16" spans="1:31" ht="15.75" customHeight="1" x14ac:dyDescent="0.25">
      <c r="A16" s="11">
        <v>45700.267802430557</v>
      </c>
      <c r="B16" s="12" t="s">
        <v>101</v>
      </c>
      <c r="C16" s="12" t="s">
        <v>32</v>
      </c>
      <c r="D16" s="12" t="s">
        <v>102</v>
      </c>
      <c r="E16" s="12">
        <v>18</v>
      </c>
      <c r="F16" s="12" t="s">
        <v>103</v>
      </c>
      <c r="G16" s="12" t="s">
        <v>104</v>
      </c>
      <c r="H16" s="12" t="s">
        <v>105</v>
      </c>
      <c r="I16" s="12" t="s">
        <v>38</v>
      </c>
      <c r="J16" s="12" t="s">
        <v>39</v>
      </c>
      <c r="K16" s="12" t="s">
        <v>39</v>
      </c>
      <c r="L16" s="12" t="s">
        <v>38</v>
      </c>
      <c r="M16" s="12" t="s">
        <v>39</v>
      </c>
      <c r="N16" s="12" t="s">
        <v>39</v>
      </c>
      <c r="O16" s="12" t="s">
        <v>40</v>
      </c>
      <c r="P16" s="12" t="s">
        <v>38</v>
      </c>
      <c r="Q16" s="12" t="s">
        <v>39</v>
      </c>
      <c r="R16" s="12" t="s">
        <v>39</v>
      </c>
      <c r="S16" s="12" t="s">
        <v>39</v>
      </c>
      <c r="T16" s="12" t="s">
        <v>38</v>
      </c>
      <c r="U16" s="12" t="s">
        <v>39</v>
      </c>
      <c r="V16" s="12" t="s">
        <v>39</v>
      </c>
      <c r="W16" s="12" t="s">
        <v>38</v>
      </c>
      <c r="X16" s="12" t="s">
        <v>39</v>
      </c>
      <c r="Y16" s="12" t="s">
        <v>39</v>
      </c>
      <c r="Z16" s="12" t="s">
        <v>40</v>
      </c>
      <c r="AA16" s="12" t="s">
        <v>38</v>
      </c>
      <c r="AB16" s="12" t="s">
        <v>38</v>
      </c>
      <c r="AC16" s="12" t="s">
        <v>38</v>
      </c>
      <c r="AD16" s="12" t="s">
        <v>38</v>
      </c>
      <c r="AE16" s="13" t="s">
        <v>39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G18"/>
  <sheetViews>
    <sheetView tabSelected="1" topLeftCell="P1" workbookViewId="0">
      <pane ySplit="1" topLeftCell="A2" activePane="bottomLeft" state="frozen"/>
      <selection pane="bottomLeft" activeCell="T1" sqref="T1:AF16"/>
    </sheetView>
  </sheetViews>
  <sheetFormatPr defaultColWidth="12.54296875" defaultRowHeight="15.75" customHeight="1" x14ac:dyDescent="0.25"/>
  <cols>
    <col min="1" max="2" width="18.81640625" customWidth="1"/>
    <col min="3" max="3" width="37.54296875" customWidth="1"/>
    <col min="4" max="4" width="18.81640625" customWidth="1"/>
    <col min="5" max="5" width="18.81640625" hidden="1" customWidth="1"/>
    <col min="6" max="6" width="28.26953125" hidden="1" customWidth="1"/>
    <col min="7" max="7" width="18.81640625" hidden="1" customWidth="1"/>
    <col min="8" max="8" width="25.81640625" hidden="1" customWidth="1"/>
    <col min="9" max="30" width="10" style="23" customWidth="1"/>
    <col min="31" max="31" width="9" style="23" customWidth="1"/>
    <col min="32" max="32" width="6.6328125" style="23" customWidth="1"/>
    <col min="33" max="33" width="9.453125" style="23" customWidth="1"/>
    <col min="34" max="37" width="18.81640625" customWidth="1"/>
  </cols>
  <sheetData>
    <row r="1" spans="1:33" ht="87.5" x14ac:dyDescent="0.25">
      <c r="A1" s="1" t="s">
        <v>0</v>
      </c>
      <c r="B1" s="2" t="s">
        <v>1</v>
      </c>
      <c r="C1" s="14" t="s">
        <v>107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6" t="s">
        <v>106</v>
      </c>
      <c r="J1" s="15" t="s">
        <v>108</v>
      </c>
      <c r="K1" s="15" t="s">
        <v>109</v>
      </c>
      <c r="L1" s="15" t="s">
        <v>110</v>
      </c>
      <c r="M1" s="16" t="s">
        <v>111</v>
      </c>
      <c r="N1" s="16" t="s">
        <v>112</v>
      </c>
      <c r="O1" s="16" t="s">
        <v>113</v>
      </c>
      <c r="P1" s="16" t="s">
        <v>114</v>
      </c>
      <c r="Q1" s="16" t="s">
        <v>115</v>
      </c>
      <c r="R1" s="16" t="s">
        <v>116</v>
      </c>
      <c r="S1" s="15" t="s">
        <v>117</v>
      </c>
      <c r="T1" s="15" t="s">
        <v>118</v>
      </c>
      <c r="U1" s="15" t="s">
        <v>119</v>
      </c>
      <c r="V1" s="16" t="s">
        <v>120</v>
      </c>
      <c r="W1" s="15" t="s">
        <v>121</v>
      </c>
      <c r="X1" s="16" t="s">
        <v>122</v>
      </c>
      <c r="Y1" s="16" t="s">
        <v>123</v>
      </c>
      <c r="Z1" s="15" t="s">
        <v>124</v>
      </c>
      <c r="AA1" s="16" t="s">
        <v>125</v>
      </c>
      <c r="AB1" s="15" t="s">
        <v>126</v>
      </c>
      <c r="AC1" s="16" t="s">
        <v>127</v>
      </c>
      <c r="AD1" s="15" t="s">
        <v>128</v>
      </c>
      <c r="AE1" s="24" t="s">
        <v>129</v>
      </c>
      <c r="AF1" s="28" t="s">
        <v>130</v>
      </c>
      <c r="AG1" s="28" t="s">
        <v>131</v>
      </c>
    </row>
    <row r="2" spans="1:33" ht="12.5" x14ac:dyDescent="0.25">
      <c r="A2" s="4">
        <v>45663.671833078704</v>
      </c>
      <c r="B2" s="5" t="s">
        <v>31</v>
      </c>
      <c r="C2" s="5" t="s">
        <v>32</v>
      </c>
      <c r="D2" s="5" t="s">
        <v>33</v>
      </c>
      <c r="E2" s="5" t="s">
        <v>34</v>
      </c>
      <c r="F2" s="5" t="s">
        <v>35</v>
      </c>
      <c r="G2" s="5" t="s">
        <v>36</v>
      </c>
      <c r="H2" s="5" t="s">
        <v>37</v>
      </c>
      <c r="I2" s="17">
        <v>3</v>
      </c>
      <c r="J2" s="18">
        <v>3</v>
      </c>
      <c r="K2" s="18">
        <v>3</v>
      </c>
      <c r="L2" s="18">
        <v>2</v>
      </c>
      <c r="M2" s="17">
        <v>1</v>
      </c>
      <c r="N2" s="17">
        <v>2</v>
      </c>
      <c r="O2" s="17">
        <v>1</v>
      </c>
      <c r="P2" s="17">
        <v>3</v>
      </c>
      <c r="Q2" s="17">
        <v>2</v>
      </c>
      <c r="R2" s="17">
        <v>4</v>
      </c>
      <c r="S2" s="18">
        <v>3</v>
      </c>
      <c r="T2" s="18">
        <v>2</v>
      </c>
      <c r="U2" s="18">
        <v>3</v>
      </c>
      <c r="V2" s="17">
        <v>2</v>
      </c>
      <c r="W2" s="18">
        <v>2</v>
      </c>
      <c r="X2" s="17">
        <v>2</v>
      </c>
      <c r="Y2" s="17">
        <v>3</v>
      </c>
      <c r="Z2" s="18">
        <v>4</v>
      </c>
      <c r="AA2" s="17">
        <v>3</v>
      </c>
      <c r="AB2" s="18">
        <v>2</v>
      </c>
      <c r="AC2" s="17">
        <v>1</v>
      </c>
      <c r="AD2" s="18">
        <v>3</v>
      </c>
      <c r="AE2" s="25">
        <v>3</v>
      </c>
      <c r="AF2" s="28">
        <f>SUM(Form_Responses13[[#This Row],[aitem 1]:[aitem 23]])</f>
        <v>57</v>
      </c>
      <c r="AG2" s="29">
        <f>AVERAGE(Form_Responses13[[#This Row],[aitem 1]:[aitem 23]])</f>
        <v>2.4782608695652173</v>
      </c>
    </row>
    <row r="3" spans="1:33" ht="12.5" x14ac:dyDescent="0.25">
      <c r="A3" s="7">
        <v>45663.6770153588</v>
      </c>
      <c r="B3" s="8" t="s">
        <v>31</v>
      </c>
      <c r="C3" s="8" t="s">
        <v>32</v>
      </c>
      <c r="D3" s="8" t="s">
        <v>42</v>
      </c>
      <c r="E3" s="8" t="s">
        <v>43</v>
      </c>
      <c r="F3" s="8" t="s">
        <v>44</v>
      </c>
      <c r="G3" s="8" t="s">
        <v>45</v>
      </c>
      <c r="H3" s="8" t="s">
        <v>46</v>
      </c>
      <c r="I3" s="19">
        <v>3</v>
      </c>
      <c r="J3" s="20">
        <v>2</v>
      </c>
      <c r="K3" s="20">
        <v>2</v>
      </c>
      <c r="L3" s="20">
        <v>2</v>
      </c>
      <c r="M3" s="19">
        <v>2</v>
      </c>
      <c r="N3" s="19">
        <v>2</v>
      </c>
      <c r="O3" s="19">
        <v>2</v>
      </c>
      <c r="P3" s="19">
        <v>3</v>
      </c>
      <c r="Q3" s="19">
        <v>2</v>
      </c>
      <c r="R3" s="19">
        <v>2</v>
      </c>
      <c r="S3" s="20">
        <v>3</v>
      </c>
      <c r="T3" s="20">
        <v>2</v>
      </c>
      <c r="U3" s="20">
        <v>3</v>
      </c>
      <c r="V3" s="19">
        <v>2</v>
      </c>
      <c r="W3" s="20">
        <v>3</v>
      </c>
      <c r="X3" s="19">
        <v>2</v>
      </c>
      <c r="Y3" s="19">
        <v>2</v>
      </c>
      <c r="Z3" s="20">
        <v>3</v>
      </c>
      <c r="AA3" s="19">
        <v>3</v>
      </c>
      <c r="AB3" s="20">
        <v>3</v>
      </c>
      <c r="AC3" s="19">
        <v>2</v>
      </c>
      <c r="AD3" s="20">
        <v>3</v>
      </c>
      <c r="AE3" s="26">
        <v>3</v>
      </c>
      <c r="AF3" s="28">
        <f>SUM(Form_Responses13[[#This Row],[aitem 1]:[aitem 23]])</f>
        <v>56</v>
      </c>
      <c r="AG3" s="29">
        <f>AVERAGE(Form_Responses13[[#This Row],[aitem 1]:[aitem 23]])</f>
        <v>2.4347826086956523</v>
      </c>
    </row>
    <row r="4" spans="1:33" ht="12.5" x14ac:dyDescent="0.25">
      <c r="A4" s="4">
        <v>45663.686153136572</v>
      </c>
      <c r="B4" s="5" t="s">
        <v>47</v>
      </c>
      <c r="C4" s="5" t="s">
        <v>32</v>
      </c>
      <c r="D4" s="5" t="s">
        <v>48</v>
      </c>
      <c r="E4" s="5">
        <v>12</v>
      </c>
      <c r="F4" s="5" t="s">
        <v>49</v>
      </c>
      <c r="G4" s="5" t="s">
        <v>50</v>
      </c>
      <c r="H4" s="5" t="s">
        <v>51</v>
      </c>
      <c r="I4" s="17">
        <v>3</v>
      </c>
      <c r="J4" s="18">
        <v>4</v>
      </c>
      <c r="K4" s="18">
        <v>2</v>
      </c>
      <c r="L4" s="18">
        <v>3</v>
      </c>
      <c r="M4" s="17">
        <v>3</v>
      </c>
      <c r="N4" s="17">
        <v>2</v>
      </c>
      <c r="O4" s="17">
        <v>3</v>
      </c>
      <c r="P4" s="17">
        <v>3</v>
      </c>
      <c r="Q4" s="17">
        <v>4</v>
      </c>
      <c r="R4" s="17">
        <v>4</v>
      </c>
      <c r="S4" s="18">
        <v>2</v>
      </c>
      <c r="T4" s="18">
        <v>1</v>
      </c>
      <c r="U4" s="18">
        <v>3</v>
      </c>
      <c r="V4" s="17">
        <v>2</v>
      </c>
      <c r="W4" s="18">
        <v>4</v>
      </c>
      <c r="X4" s="17">
        <v>4</v>
      </c>
      <c r="Y4" s="17">
        <v>3</v>
      </c>
      <c r="Z4" s="18">
        <v>4</v>
      </c>
      <c r="AA4" s="17">
        <v>4</v>
      </c>
      <c r="AB4" s="18">
        <v>3</v>
      </c>
      <c r="AC4" s="17">
        <v>2</v>
      </c>
      <c r="AD4" s="18">
        <v>3</v>
      </c>
      <c r="AE4" s="25">
        <v>3</v>
      </c>
      <c r="AF4" s="28">
        <f>SUM(Form_Responses13[[#This Row],[aitem 1]:[aitem 23]])</f>
        <v>69</v>
      </c>
      <c r="AG4" s="29">
        <f>AVERAGE(Form_Responses13[[#This Row],[aitem 1]:[aitem 23]])</f>
        <v>3</v>
      </c>
    </row>
    <row r="5" spans="1:33" ht="12.5" x14ac:dyDescent="0.25">
      <c r="A5" s="7">
        <v>45663.686415185184</v>
      </c>
      <c r="B5" s="8" t="s">
        <v>31</v>
      </c>
      <c r="C5" s="8" t="s">
        <v>32</v>
      </c>
      <c r="D5" s="8" t="s">
        <v>52</v>
      </c>
      <c r="E5" s="8">
        <v>15</v>
      </c>
      <c r="F5" s="8" t="s">
        <v>53</v>
      </c>
      <c r="G5" s="8" t="s">
        <v>54</v>
      </c>
      <c r="H5" s="8" t="s">
        <v>55</v>
      </c>
      <c r="I5" s="19">
        <v>3</v>
      </c>
      <c r="J5" s="20">
        <v>3</v>
      </c>
      <c r="K5" s="20">
        <v>3</v>
      </c>
      <c r="L5" s="20">
        <v>2</v>
      </c>
      <c r="M5" s="19">
        <v>3</v>
      </c>
      <c r="N5" s="19">
        <v>2</v>
      </c>
      <c r="O5" s="19">
        <v>3</v>
      </c>
      <c r="P5" s="19">
        <v>2</v>
      </c>
      <c r="Q5" s="19">
        <v>2</v>
      </c>
      <c r="R5" s="19">
        <v>2</v>
      </c>
      <c r="S5" s="20">
        <v>3</v>
      </c>
      <c r="T5" s="20">
        <v>1</v>
      </c>
      <c r="U5" s="20">
        <v>3</v>
      </c>
      <c r="V5" s="19">
        <v>2</v>
      </c>
      <c r="W5" s="20">
        <v>3</v>
      </c>
      <c r="X5" s="19">
        <v>3</v>
      </c>
      <c r="Y5" s="19">
        <v>2</v>
      </c>
      <c r="Z5" s="20">
        <v>4</v>
      </c>
      <c r="AA5" s="19">
        <v>3</v>
      </c>
      <c r="AB5" s="20">
        <v>2</v>
      </c>
      <c r="AC5" s="19">
        <v>3</v>
      </c>
      <c r="AD5" s="20">
        <v>2</v>
      </c>
      <c r="AE5" s="26">
        <v>1</v>
      </c>
      <c r="AF5" s="28">
        <f>SUM(Form_Responses13[[#This Row],[aitem 1]:[aitem 23]])</f>
        <v>57</v>
      </c>
      <c r="AG5" s="29">
        <f>AVERAGE(Form_Responses13[[#This Row],[aitem 1]:[aitem 23]])</f>
        <v>2.4782608695652173</v>
      </c>
    </row>
    <row r="6" spans="1:33" ht="12.5" x14ac:dyDescent="0.25">
      <c r="A6" s="4">
        <v>45663.688689155097</v>
      </c>
      <c r="B6" s="5" t="s">
        <v>56</v>
      </c>
      <c r="C6" s="5" t="s">
        <v>32</v>
      </c>
      <c r="D6" s="5" t="s">
        <v>57</v>
      </c>
      <c r="E6" s="5">
        <v>16</v>
      </c>
      <c r="F6" s="5" t="s">
        <v>58</v>
      </c>
      <c r="G6" s="5" t="s">
        <v>59</v>
      </c>
      <c r="H6" s="5">
        <v>12</v>
      </c>
      <c r="I6" s="17">
        <v>4</v>
      </c>
      <c r="J6" s="18">
        <v>3</v>
      </c>
      <c r="K6" s="18">
        <v>3</v>
      </c>
      <c r="L6" s="18">
        <v>3</v>
      </c>
      <c r="M6" s="17">
        <v>2</v>
      </c>
      <c r="N6" s="17">
        <v>3</v>
      </c>
      <c r="O6" s="17">
        <v>3</v>
      </c>
      <c r="P6" s="17">
        <v>3</v>
      </c>
      <c r="Q6" s="17">
        <v>3</v>
      </c>
      <c r="R6" s="17">
        <v>2</v>
      </c>
      <c r="S6" s="18">
        <v>3</v>
      </c>
      <c r="T6" s="18">
        <v>2</v>
      </c>
      <c r="U6" s="18">
        <v>2</v>
      </c>
      <c r="V6" s="17">
        <v>2</v>
      </c>
      <c r="W6" s="18">
        <v>3</v>
      </c>
      <c r="X6" s="17">
        <v>2</v>
      </c>
      <c r="Y6" s="17">
        <v>3</v>
      </c>
      <c r="Z6" s="18">
        <v>3</v>
      </c>
      <c r="AA6" s="17">
        <v>3</v>
      </c>
      <c r="AB6" s="18">
        <v>2</v>
      </c>
      <c r="AC6" s="17">
        <v>2</v>
      </c>
      <c r="AD6" s="18">
        <v>2</v>
      </c>
      <c r="AE6" s="25">
        <v>3</v>
      </c>
      <c r="AF6" s="28">
        <f>SUM(Form_Responses13[[#This Row],[aitem 1]:[aitem 23]])</f>
        <v>61</v>
      </c>
      <c r="AG6" s="29">
        <f>AVERAGE(Form_Responses13[[#This Row],[aitem 1]:[aitem 23]])</f>
        <v>2.652173913043478</v>
      </c>
    </row>
    <row r="7" spans="1:33" ht="12.5" x14ac:dyDescent="0.25">
      <c r="A7" s="7">
        <v>45663.701837256944</v>
      </c>
      <c r="B7" s="8" t="s">
        <v>47</v>
      </c>
      <c r="C7" s="8" t="s">
        <v>32</v>
      </c>
      <c r="D7" s="8" t="s">
        <v>60</v>
      </c>
      <c r="E7" s="8" t="s">
        <v>61</v>
      </c>
      <c r="F7" s="8" t="s">
        <v>62</v>
      </c>
      <c r="G7" s="8" t="s">
        <v>63</v>
      </c>
      <c r="H7" s="8" t="s">
        <v>64</v>
      </c>
      <c r="I7" s="19">
        <v>1</v>
      </c>
      <c r="J7" s="20">
        <v>3</v>
      </c>
      <c r="K7" s="20">
        <v>3</v>
      </c>
      <c r="L7" s="20">
        <v>3</v>
      </c>
      <c r="M7" s="19">
        <v>2</v>
      </c>
      <c r="N7" s="19">
        <v>3</v>
      </c>
      <c r="O7" s="19">
        <v>3</v>
      </c>
      <c r="P7" s="19">
        <v>4</v>
      </c>
      <c r="Q7" s="19">
        <v>2</v>
      </c>
      <c r="R7" s="19">
        <v>2</v>
      </c>
      <c r="S7" s="20">
        <v>3</v>
      </c>
      <c r="T7" s="20">
        <v>3</v>
      </c>
      <c r="U7" s="20">
        <v>3</v>
      </c>
      <c r="V7" s="19">
        <v>3</v>
      </c>
      <c r="W7" s="20">
        <v>2</v>
      </c>
      <c r="X7" s="19">
        <v>3</v>
      </c>
      <c r="Y7" s="19">
        <v>2</v>
      </c>
      <c r="Z7" s="20">
        <v>3</v>
      </c>
      <c r="AA7" s="19">
        <v>3</v>
      </c>
      <c r="AB7" s="20">
        <v>4</v>
      </c>
      <c r="AC7" s="19">
        <v>4</v>
      </c>
      <c r="AD7" s="20">
        <v>2</v>
      </c>
      <c r="AE7" s="26">
        <v>3</v>
      </c>
      <c r="AF7" s="28">
        <f>SUM(Form_Responses13[[#This Row],[aitem 1]:[aitem 23]])</f>
        <v>64</v>
      </c>
      <c r="AG7" s="29">
        <f>AVERAGE(Form_Responses13[[#This Row],[aitem 1]:[aitem 23]])</f>
        <v>2.7826086956521738</v>
      </c>
    </row>
    <row r="8" spans="1:33" ht="12.5" x14ac:dyDescent="0.25">
      <c r="A8" s="4">
        <v>45663.705592789353</v>
      </c>
      <c r="B8" s="5" t="s">
        <v>31</v>
      </c>
      <c r="C8" s="5" t="s">
        <v>32</v>
      </c>
      <c r="D8" s="5" t="s">
        <v>65</v>
      </c>
      <c r="E8" s="5">
        <v>13</v>
      </c>
      <c r="F8" s="5" t="s">
        <v>66</v>
      </c>
      <c r="G8" s="5" t="s">
        <v>67</v>
      </c>
      <c r="H8" s="5" t="s">
        <v>68</v>
      </c>
      <c r="I8" s="17">
        <v>2</v>
      </c>
      <c r="J8" s="18">
        <v>3</v>
      </c>
      <c r="K8" s="18">
        <v>3</v>
      </c>
      <c r="L8" s="18">
        <v>3</v>
      </c>
      <c r="M8" s="17">
        <v>3</v>
      </c>
      <c r="N8" s="17">
        <v>4</v>
      </c>
      <c r="O8" s="17">
        <v>4</v>
      </c>
      <c r="P8" s="17">
        <v>3</v>
      </c>
      <c r="Q8" s="17">
        <v>4</v>
      </c>
      <c r="R8" s="17">
        <v>4</v>
      </c>
      <c r="S8" s="18">
        <v>2</v>
      </c>
      <c r="T8" s="18">
        <v>3</v>
      </c>
      <c r="U8" s="18">
        <v>3</v>
      </c>
      <c r="V8" s="17">
        <v>2</v>
      </c>
      <c r="W8" s="18">
        <v>3</v>
      </c>
      <c r="X8" s="17">
        <v>4</v>
      </c>
      <c r="Y8" s="17">
        <v>4</v>
      </c>
      <c r="Z8" s="18">
        <v>4</v>
      </c>
      <c r="AA8" s="17">
        <v>4</v>
      </c>
      <c r="AB8" s="18">
        <v>2</v>
      </c>
      <c r="AC8" s="17">
        <v>2</v>
      </c>
      <c r="AD8" s="18">
        <v>2</v>
      </c>
      <c r="AE8" s="25">
        <v>3</v>
      </c>
      <c r="AF8" s="28">
        <f>SUM(Form_Responses13[[#This Row],[aitem 1]:[aitem 23]])</f>
        <v>71</v>
      </c>
      <c r="AG8" s="29">
        <f>AVERAGE(Form_Responses13[[#This Row],[aitem 1]:[aitem 23]])</f>
        <v>3.0869565217391304</v>
      </c>
    </row>
    <row r="9" spans="1:33" ht="12.5" x14ac:dyDescent="0.25">
      <c r="A9" s="7">
        <v>45663.707156006945</v>
      </c>
      <c r="B9" s="8" t="s">
        <v>47</v>
      </c>
      <c r="C9" s="8" t="s">
        <v>32</v>
      </c>
      <c r="D9" s="8" t="s">
        <v>69</v>
      </c>
      <c r="E9" s="8">
        <v>12</v>
      </c>
      <c r="F9" s="8" t="s">
        <v>70</v>
      </c>
      <c r="G9" s="8" t="s">
        <v>67</v>
      </c>
      <c r="H9" s="8" t="s">
        <v>71</v>
      </c>
      <c r="I9" s="19">
        <v>3</v>
      </c>
      <c r="J9" s="20">
        <v>3</v>
      </c>
      <c r="K9" s="20">
        <v>3</v>
      </c>
      <c r="L9" s="20">
        <v>3</v>
      </c>
      <c r="M9" s="19">
        <v>3</v>
      </c>
      <c r="N9" s="19">
        <v>3</v>
      </c>
      <c r="O9" s="19">
        <v>3</v>
      </c>
      <c r="P9" s="19">
        <v>3</v>
      </c>
      <c r="Q9" s="19">
        <v>3</v>
      </c>
      <c r="R9" s="19">
        <v>3</v>
      </c>
      <c r="S9" s="20">
        <v>3</v>
      </c>
      <c r="T9" s="20">
        <v>3</v>
      </c>
      <c r="U9" s="20">
        <v>3</v>
      </c>
      <c r="V9" s="19">
        <v>2</v>
      </c>
      <c r="W9" s="20">
        <v>3</v>
      </c>
      <c r="X9" s="19">
        <v>3</v>
      </c>
      <c r="Y9" s="19">
        <v>3</v>
      </c>
      <c r="Z9" s="20">
        <v>4</v>
      </c>
      <c r="AA9" s="19">
        <v>3</v>
      </c>
      <c r="AB9" s="20">
        <v>3</v>
      </c>
      <c r="AC9" s="19">
        <v>2</v>
      </c>
      <c r="AD9" s="20">
        <v>4</v>
      </c>
      <c r="AE9" s="26">
        <v>3</v>
      </c>
      <c r="AF9" s="28">
        <f>SUM(Form_Responses13[[#This Row],[aitem 1]:[aitem 23]])</f>
        <v>69</v>
      </c>
      <c r="AG9" s="29">
        <f>AVERAGE(Form_Responses13[[#This Row],[aitem 1]:[aitem 23]])</f>
        <v>3</v>
      </c>
    </row>
    <row r="10" spans="1:33" ht="12.5" x14ac:dyDescent="0.25">
      <c r="A10" s="4">
        <v>45699.786337824073</v>
      </c>
      <c r="B10" s="5" t="s">
        <v>72</v>
      </c>
      <c r="C10" s="5" t="s">
        <v>32</v>
      </c>
      <c r="D10" s="5" t="s">
        <v>73</v>
      </c>
      <c r="E10" s="5" t="s">
        <v>74</v>
      </c>
      <c r="F10" s="5" t="s">
        <v>75</v>
      </c>
      <c r="G10" s="5" t="s">
        <v>76</v>
      </c>
      <c r="H10" s="5" t="s">
        <v>64</v>
      </c>
      <c r="I10" s="17">
        <v>3</v>
      </c>
      <c r="J10" s="18">
        <v>3</v>
      </c>
      <c r="K10" s="18">
        <v>3</v>
      </c>
      <c r="L10" s="18">
        <v>3</v>
      </c>
      <c r="M10" s="17">
        <v>2</v>
      </c>
      <c r="N10" s="17">
        <v>3</v>
      </c>
      <c r="O10" s="17">
        <v>3</v>
      </c>
      <c r="P10" s="17">
        <v>3</v>
      </c>
      <c r="Q10" s="17">
        <v>3</v>
      </c>
      <c r="R10" s="17">
        <v>3</v>
      </c>
      <c r="S10" s="18">
        <v>2</v>
      </c>
      <c r="T10" s="18">
        <v>3</v>
      </c>
      <c r="U10" s="18">
        <v>4</v>
      </c>
      <c r="V10" s="17">
        <v>2</v>
      </c>
      <c r="W10" s="18">
        <v>3</v>
      </c>
      <c r="X10" s="17">
        <v>2</v>
      </c>
      <c r="Y10" s="17">
        <v>3</v>
      </c>
      <c r="Z10" s="18">
        <v>4</v>
      </c>
      <c r="AA10" s="17">
        <v>3</v>
      </c>
      <c r="AB10" s="18">
        <v>4</v>
      </c>
      <c r="AC10" s="17">
        <v>3</v>
      </c>
      <c r="AD10" s="18">
        <v>4</v>
      </c>
      <c r="AE10" s="25">
        <v>3</v>
      </c>
      <c r="AF10" s="28">
        <f>SUM(Form_Responses13[[#This Row],[aitem 1]:[aitem 23]])</f>
        <v>69</v>
      </c>
      <c r="AG10" s="29">
        <f>AVERAGE(Form_Responses13[[#This Row],[aitem 1]:[aitem 23]])</f>
        <v>3</v>
      </c>
    </row>
    <row r="11" spans="1:33" ht="12.5" x14ac:dyDescent="0.25">
      <c r="A11" s="7">
        <v>45699.835558912033</v>
      </c>
      <c r="B11" s="8" t="s">
        <v>77</v>
      </c>
      <c r="C11" s="8" t="s">
        <v>32</v>
      </c>
      <c r="D11" s="8" t="s">
        <v>78</v>
      </c>
      <c r="E11" s="8" t="s">
        <v>61</v>
      </c>
      <c r="F11" s="8" t="s">
        <v>79</v>
      </c>
      <c r="G11" s="8" t="s">
        <v>80</v>
      </c>
      <c r="H11" s="8" t="s">
        <v>81</v>
      </c>
      <c r="I11" s="19">
        <v>3</v>
      </c>
      <c r="J11" s="20">
        <v>2</v>
      </c>
      <c r="K11" s="20">
        <v>3</v>
      </c>
      <c r="L11" s="20">
        <v>3</v>
      </c>
      <c r="M11" s="19">
        <v>2</v>
      </c>
      <c r="N11" s="19">
        <v>3</v>
      </c>
      <c r="O11" s="19">
        <v>3</v>
      </c>
      <c r="P11" s="19">
        <v>3</v>
      </c>
      <c r="Q11" s="19">
        <v>3</v>
      </c>
      <c r="R11" s="19">
        <v>3</v>
      </c>
      <c r="S11" s="20">
        <v>2</v>
      </c>
      <c r="T11" s="20">
        <v>3</v>
      </c>
      <c r="U11" s="20">
        <v>3</v>
      </c>
      <c r="V11" s="19">
        <v>3</v>
      </c>
      <c r="W11" s="20">
        <v>3</v>
      </c>
      <c r="X11" s="19">
        <v>3</v>
      </c>
      <c r="Y11" s="19">
        <v>3</v>
      </c>
      <c r="Z11" s="20">
        <v>3</v>
      </c>
      <c r="AA11" s="19">
        <v>3</v>
      </c>
      <c r="AB11" s="20">
        <v>3</v>
      </c>
      <c r="AC11" s="19">
        <v>3</v>
      </c>
      <c r="AD11" s="20">
        <v>3</v>
      </c>
      <c r="AE11" s="26">
        <v>3</v>
      </c>
      <c r="AF11" s="28">
        <f>SUM(Form_Responses13[[#This Row],[aitem 1]:[aitem 23]])</f>
        <v>66</v>
      </c>
      <c r="AG11" s="29">
        <f>AVERAGE(Form_Responses13[[#This Row],[aitem 1]:[aitem 23]])</f>
        <v>2.8695652173913042</v>
      </c>
    </row>
    <row r="12" spans="1:33" ht="12.5" x14ac:dyDescent="0.25">
      <c r="A12" s="4">
        <v>45699.845692893519</v>
      </c>
      <c r="B12" s="5" t="s">
        <v>82</v>
      </c>
      <c r="C12" s="5" t="s">
        <v>32</v>
      </c>
      <c r="D12" s="5" t="s">
        <v>83</v>
      </c>
      <c r="E12" s="5" t="s">
        <v>84</v>
      </c>
      <c r="F12" s="5" t="s">
        <v>85</v>
      </c>
      <c r="G12" s="5" t="s">
        <v>86</v>
      </c>
      <c r="H12" s="5" t="s">
        <v>87</v>
      </c>
      <c r="I12" s="17">
        <v>3</v>
      </c>
      <c r="J12" s="18">
        <v>3</v>
      </c>
      <c r="K12" s="18">
        <v>3</v>
      </c>
      <c r="L12" s="18">
        <v>3</v>
      </c>
      <c r="M12" s="17">
        <v>2</v>
      </c>
      <c r="N12" s="17">
        <v>2</v>
      </c>
      <c r="O12" s="17">
        <v>2</v>
      </c>
      <c r="P12" s="17">
        <v>3</v>
      </c>
      <c r="Q12" s="17">
        <v>3</v>
      </c>
      <c r="R12" s="17">
        <v>3</v>
      </c>
      <c r="S12" s="18">
        <v>3</v>
      </c>
      <c r="T12" s="18">
        <v>3</v>
      </c>
      <c r="U12" s="18">
        <v>3</v>
      </c>
      <c r="V12" s="17">
        <v>2</v>
      </c>
      <c r="W12" s="18">
        <v>3</v>
      </c>
      <c r="X12" s="17">
        <v>2</v>
      </c>
      <c r="Y12" s="17">
        <v>2</v>
      </c>
      <c r="Z12" s="18">
        <v>4</v>
      </c>
      <c r="AA12" s="17">
        <v>2</v>
      </c>
      <c r="AB12" s="18">
        <v>2</v>
      </c>
      <c r="AC12" s="17">
        <v>2</v>
      </c>
      <c r="AD12" s="18">
        <v>3</v>
      </c>
      <c r="AE12" s="25">
        <v>2</v>
      </c>
      <c r="AF12" s="28">
        <f>SUM(Form_Responses13[[#This Row],[aitem 1]:[aitem 23]])</f>
        <v>60</v>
      </c>
      <c r="AG12" s="29">
        <f>AVERAGE(Form_Responses13[[#This Row],[aitem 1]:[aitem 23]])</f>
        <v>2.6086956521739131</v>
      </c>
    </row>
    <row r="13" spans="1:33" ht="12.5" x14ac:dyDescent="0.25">
      <c r="A13" s="7">
        <v>45699.894044039349</v>
      </c>
      <c r="B13" s="8" t="s">
        <v>88</v>
      </c>
      <c r="C13" s="8" t="s">
        <v>32</v>
      </c>
      <c r="D13" s="8" t="s">
        <v>89</v>
      </c>
      <c r="E13" s="8" t="s">
        <v>90</v>
      </c>
      <c r="F13" s="8" t="s">
        <v>91</v>
      </c>
      <c r="G13" s="8" t="s">
        <v>80</v>
      </c>
      <c r="H13" s="8" t="s">
        <v>92</v>
      </c>
      <c r="I13" s="19">
        <v>3</v>
      </c>
      <c r="J13" s="20">
        <v>3</v>
      </c>
      <c r="K13" s="20">
        <v>3</v>
      </c>
      <c r="L13" s="20">
        <v>3</v>
      </c>
      <c r="M13" s="19">
        <v>3</v>
      </c>
      <c r="N13" s="19">
        <v>3</v>
      </c>
      <c r="O13" s="19">
        <v>3</v>
      </c>
      <c r="P13" s="19">
        <v>3</v>
      </c>
      <c r="Q13" s="19">
        <v>4</v>
      </c>
      <c r="R13" s="19">
        <v>3</v>
      </c>
      <c r="S13" s="20">
        <v>2</v>
      </c>
      <c r="T13" s="20">
        <v>1</v>
      </c>
      <c r="U13" s="20">
        <v>3</v>
      </c>
      <c r="V13" s="19">
        <v>3</v>
      </c>
      <c r="W13" s="20">
        <v>3</v>
      </c>
      <c r="X13" s="19">
        <v>4</v>
      </c>
      <c r="Y13" s="19">
        <v>3</v>
      </c>
      <c r="Z13" s="20">
        <v>3</v>
      </c>
      <c r="AA13" s="19">
        <v>3</v>
      </c>
      <c r="AB13" s="20">
        <v>4</v>
      </c>
      <c r="AC13" s="19">
        <v>4</v>
      </c>
      <c r="AD13" s="20">
        <v>3</v>
      </c>
      <c r="AE13" s="26">
        <v>3</v>
      </c>
      <c r="AF13" s="28">
        <f>SUM(Form_Responses13[[#This Row],[aitem 1]:[aitem 23]])</f>
        <v>70</v>
      </c>
      <c r="AG13" s="29">
        <f>AVERAGE(Form_Responses13[[#This Row],[aitem 1]:[aitem 23]])</f>
        <v>3.0434782608695654</v>
      </c>
    </row>
    <row r="14" spans="1:33" ht="12.5" x14ac:dyDescent="0.25">
      <c r="A14" s="4">
        <v>45699.952098263893</v>
      </c>
      <c r="B14" s="5" t="s">
        <v>31</v>
      </c>
      <c r="C14" s="5" t="s">
        <v>32</v>
      </c>
      <c r="D14" s="5" t="s">
        <v>93</v>
      </c>
      <c r="E14" s="5" t="s">
        <v>90</v>
      </c>
      <c r="F14" s="10" t="s">
        <v>94</v>
      </c>
      <c r="G14" s="5" t="s">
        <v>95</v>
      </c>
      <c r="H14" s="5" t="s">
        <v>96</v>
      </c>
      <c r="I14" s="17">
        <v>1</v>
      </c>
      <c r="J14" s="18">
        <v>3</v>
      </c>
      <c r="K14" s="18">
        <v>3</v>
      </c>
      <c r="L14" s="18">
        <v>4</v>
      </c>
      <c r="M14" s="17">
        <v>2</v>
      </c>
      <c r="N14" s="17">
        <v>3</v>
      </c>
      <c r="O14" s="17">
        <v>2</v>
      </c>
      <c r="P14" s="17">
        <v>3</v>
      </c>
      <c r="Q14" s="17">
        <v>3</v>
      </c>
      <c r="R14" s="17">
        <v>3</v>
      </c>
      <c r="S14" s="18">
        <v>3</v>
      </c>
      <c r="T14" s="18">
        <v>3</v>
      </c>
      <c r="U14" s="18">
        <v>3</v>
      </c>
      <c r="V14" s="17">
        <v>2</v>
      </c>
      <c r="W14" s="18">
        <v>3</v>
      </c>
      <c r="X14" s="17">
        <v>2</v>
      </c>
      <c r="Y14" s="17">
        <v>2</v>
      </c>
      <c r="Z14" s="18">
        <v>3</v>
      </c>
      <c r="AA14" s="17">
        <v>2</v>
      </c>
      <c r="AB14" s="18">
        <v>3</v>
      </c>
      <c r="AC14" s="17">
        <v>2</v>
      </c>
      <c r="AD14" s="18">
        <v>3</v>
      </c>
      <c r="AE14" s="25">
        <v>3</v>
      </c>
      <c r="AF14" s="28">
        <f>SUM(Form_Responses13[[#This Row],[aitem 1]:[aitem 23]])</f>
        <v>61</v>
      </c>
      <c r="AG14" s="29">
        <f>AVERAGE(Form_Responses13[[#This Row],[aitem 1]:[aitem 23]])</f>
        <v>2.652173913043478</v>
      </c>
    </row>
    <row r="15" spans="1:33" ht="12.5" x14ac:dyDescent="0.25">
      <c r="A15" s="7">
        <v>45699.958554155091</v>
      </c>
      <c r="B15" s="8" t="s">
        <v>56</v>
      </c>
      <c r="C15" s="8" t="s">
        <v>32</v>
      </c>
      <c r="D15" s="8" t="s">
        <v>97</v>
      </c>
      <c r="E15" s="8" t="s">
        <v>98</v>
      </c>
      <c r="F15" s="8" t="s">
        <v>99</v>
      </c>
      <c r="G15" s="8" t="s">
        <v>36</v>
      </c>
      <c r="H15" s="8" t="s">
        <v>100</v>
      </c>
      <c r="I15" s="19">
        <v>3</v>
      </c>
      <c r="J15" s="20">
        <v>3</v>
      </c>
      <c r="K15" s="20">
        <v>3</v>
      </c>
      <c r="L15" s="20">
        <v>3</v>
      </c>
      <c r="M15" s="19">
        <v>2</v>
      </c>
      <c r="N15" s="19">
        <v>3</v>
      </c>
      <c r="O15" s="19">
        <v>3</v>
      </c>
      <c r="P15" s="19">
        <v>3</v>
      </c>
      <c r="Q15" s="19">
        <v>3</v>
      </c>
      <c r="R15" s="19">
        <v>3</v>
      </c>
      <c r="S15" s="20">
        <v>2</v>
      </c>
      <c r="T15" s="20">
        <v>2</v>
      </c>
      <c r="U15" s="20">
        <v>3</v>
      </c>
      <c r="V15" s="19">
        <v>2</v>
      </c>
      <c r="W15" s="20">
        <v>3</v>
      </c>
      <c r="X15" s="19">
        <v>3</v>
      </c>
      <c r="Y15" s="19">
        <v>3</v>
      </c>
      <c r="Z15" s="20">
        <v>3</v>
      </c>
      <c r="AA15" s="19">
        <v>3</v>
      </c>
      <c r="AB15" s="20">
        <v>3</v>
      </c>
      <c r="AC15" s="19">
        <v>3</v>
      </c>
      <c r="AD15" s="20">
        <v>4</v>
      </c>
      <c r="AE15" s="26">
        <v>3</v>
      </c>
      <c r="AF15" s="28">
        <f>SUM(Form_Responses13[[#This Row],[aitem 1]:[aitem 23]])</f>
        <v>66</v>
      </c>
      <c r="AG15" s="29">
        <f>AVERAGE(Form_Responses13[[#This Row],[aitem 1]:[aitem 23]])</f>
        <v>2.8695652173913042</v>
      </c>
    </row>
    <row r="16" spans="1:33" ht="12.5" x14ac:dyDescent="0.25">
      <c r="A16" s="11">
        <v>45700.267802430557</v>
      </c>
      <c r="B16" s="12" t="s">
        <v>101</v>
      </c>
      <c r="C16" s="12" t="s">
        <v>32</v>
      </c>
      <c r="D16" s="12" t="s">
        <v>102</v>
      </c>
      <c r="E16" s="12">
        <v>18</v>
      </c>
      <c r="F16" s="12" t="s">
        <v>103</v>
      </c>
      <c r="G16" s="12" t="s">
        <v>104</v>
      </c>
      <c r="H16" s="12" t="s">
        <v>105</v>
      </c>
      <c r="I16" s="21">
        <v>3</v>
      </c>
      <c r="J16" s="22">
        <v>3</v>
      </c>
      <c r="K16" s="22">
        <v>3</v>
      </c>
      <c r="L16" s="22">
        <v>2</v>
      </c>
      <c r="M16" s="21">
        <v>2</v>
      </c>
      <c r="N16" s="21">
        <v>2</v>
      </c>
      <c r="O16" s="21">
        <v>1</v>
      </c>
      <c r="P16" s="21">
        <v>3</v>
      </c>
      <c r="Q16" s="21">
        <v>2</v>
      </c>
      <c r="R16" s="21">
        <v>2</v>
      </c>
      <c r="S16" s="22">
        <v>3</v>
      </c>
      <c r="T16" s="22">
        <v>2</v>
      </c>
      <c r="U16" s="22">
        <v>3</v>
      </c>
      <c r="V16" s="21">
        <v>2</v>
      </c>
      <c r="W16" s="22">
        <v>2</v>
      </c>
      <c r="X16" s="21">
        <v>2</v>
      </c>
      <c r="Y16" s="21">
        <v>2</v>
      </c>
      <c r="Z16" s="22">
        <v>4</v>
      </c>
      <c r="AA16" s="21">
        <v>3</v>
      </c>
      <c r="AB16" s="22">
        <v>2</v>
      </c>
      <c r="AC16" s="21">
        <v>3</v>
      </c>
      <c r="AD16" s="22">
        <v>2</v>
      </c>
      <c r="AE16" s="27">
        <v>3</v>
      </c>
      <c r="AF16" s="28">
        <f>SUM(Form_Responses13[[#This Row],[aitem 1]:[aitem 23]])</f>
        <v>56</v>
      </c>
      <c r="AG16" s="29">
        <f>AVERAGE(Form_Responses13[[#This Row],[aitem 1]:[aitem 23]])</f>
        <v>2.4347826086956523</v>
      </c>
    </row>
    <row r="17" spans="1:33" ht="15.75" customHeight="1" x14ac:dyDescent="0.25">
      <c r="A17" s="30"/>
      <c r="B17" s="30"/>
      <c r="C17" s="30"/>
      <c r="D17" s="30"/>
      <c r="E17" s="30"/>
      <c r="F17" s="30"/>
      <c r="G17" s="30"/>
      <c r="H17" s="30"/>
      <c r="I17" s="31">
        <f>SUM(Form_Responses13[aitem 1])</f>
        <v>41</v>
      </c>
      <c r="J17" s="31">
        <f>SUM(Form_Responses13[aitem 2])</f>
        <v>44</v>
      </c>
      <c r="K17" s="31">
        <f>SUM(Form_Responses13[aitem 3])</f>
        <v>43</v>
      </c>
      <c r="L17" s="31">
        <f>SUM(Form_Responses13[aitem 4])</f>
        <v>42</v>
      </c>
      <c r="M17" s="31">
        <f>SUM(Form_Responses13[aitem 5])</f>
        <v>34</v>
      </c>
      <c r="N17" s="31">
        <f>SUM(Form_Responses13[aitem 6])</f>
        <v>40</v>
      </c>
      <c r="O17" s="31">
        <f>SUM(Form_Responses13[aitem 7])</f>
        <v>39</v>
      </c>
      <c r="P17" s="31">
        <f>SUM(Form_Responses13[aitem 8])</f>
        <v>45</v>
      </c>
      <c r="Q17" s="31">
        <f>SUM(Form_Responses13[aitem 9])</f>
        <v>43</v>
      </c>
      <c r="R17" s="31">
        <f>SUM(Form_Responses13[aitem 10])</f>
        <v>43</v>
      </c>
      <c r="S17" s="31">
        <f>SUM(Form_Responses13[aitem 11])</f>
        <v>39</v>
      </c>
      <c r="T17" s="31">
        <f>SUM(Form_Responses13[aitem 12])</f>
        <v>34</v>
      </c>
      <c r="U17" s="31">
        <f>SUM(Form_Responses13[aitem 13])</f>
        <v>45</v>
      </c>
      <c r="V17" s="31">
        <f>SUM(Form_Responses13[aitem 14])</f>
        <v>33</v>
      </c>
      <c r="W17" s="31">
        <f>SUM(Form_Responses13[aitem 15])</f>
        <v>43</v>
      </c>
      <c r="X17" s="31">
        <f>SUM(Form_Responses13[aitem 16])</f>
        <v>41</v>
      </c>
      <c r="Y17" s="31">
        <f>SUM(Form_Responses13[aitem 17])</f>
        <v>40</v>
      </c>
      <c r="Z17" s="31">
        <f>SUM(Form_Responses13[aitem 18])</f>
        <v>53</v>
      </c>
      <c r="AA17" s="31">
        <f>SUM(Form_Responses13[aitem 19])</f>
        <v>45</v>
      </c>
      <c r="AB17" s="31">
        <f>SUM(Form_Responses13[aitem 20])</f>
        <v>42</v>
      </c>
      <c r="AC17" s="31">
        <f>SUM(Form_Responses13[aitem 21])</f>
        <v>38</v>
      </c>
      <c r="AD17" s="31">
        <f>SUM(Form_Responses13[aitem 22])</f>
        <v>43</v>
      </c>
      <c r="AE17" s="31">
        <f>SUM(Form_Responses13[aitem 23])</f>
        <v>42</v>
      </c>
      <c r="AF17" s="32">
        <f>AVERAGE(Form_Responses13[total])</f>
        <v>63.466666666666669</v>
      </c>
      <c r="AG17" s="31"/>
    </row>
    <row r="18" spans="1:33" ht="15.75" customHeight="1" x14ac:dyDescent="0.25">
      <c r="AF18" s="23">
        <f>AVERAGE(Form_Responses13[total])</f>
        <v>63.466666666666669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data mentah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Yusuf Zafeera</dc:creator>
  <cp:lastModifiedBy>damai finance</cp:lastModifiedBy>
  <dcterms:created xsi:type="dcterms:W3CDTF">2025-02-17T06:41:05Z</dcterms:created>
  <dcterms:modified xsi:type="dcterms:W3CDTF">2025-04-18T16:22:30Z</dcterms:modified>
</cp:coreProperties>
</file>